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Баланс" sheetId="1" r:id="rId1"/>
    <sheet name="Баланс эл.энергии" sheetId="2" r:id="rId2"/>
    <sheet name="Баланс мощности" sheetId="3" r:id="rId3"/>
  </sheets>
  <externalReferences>
    <externalReference r:id="rId6"/>
  </externalReferences>
  <definedNames>
    <definedName name="god">'[1]Титульный'!$F$10</definedName>
    <definedName name="org">#REF!</definedName>
  </definedNames>
  <calcPr fullCalcOnLoad="1"/>
</workbook>
</file>

<file path=xl/sharedStrings.xml><?xml version="1.0" encoding="utf-8"?>
<sst xmlns="http://schemas.openxmlformats.org/spreadsheetml/2006/main" count="223" uniqueCount="146">
  <si>
    <t>№ п/п</t>
  </si>
  <si>
    <t>Наименование</t>
  </si>
  <si>
    <t>Единица измерения</t>
  </si>
  <si>
    <t>Электроэнергия</t>
  </si>
  <si>
    <t>Поступление в сеть</t>
  </si>
  <si>
    <t>млн.кВтч</t>
  </si>
  <si>
    <t>Потери в электрической сети, в т.ч. относимые на:</t>
  </si>
  <si>
    <t>2.1</t>
  </si>
  <si>
    <t>собственное потребление</t>
  </si>
  <si>
    <t>2.2</t>
  </si>
  <si>
    <t>передачу сторонним потребителям (субабонентам)</t>
  </si>
  <si>
    <t>Относительные потери</t>
  </si>
  <si>
    <t>%</t>
  </si>
  <si>
    <t>Отпуск из сети (полезный отпуск ), в т.ч. для:</t>
  </si>
  <si>
    <t>4.1</t>
  </si>
  <si>
    <t>собственного потребления</t>
  </si>
  <si>
    <t>4.2</t>
  </si>
  <si>
    <t>передачи сторонним потребителям (субабонентам)</t>
  </si>
  <si>
    <t>Мощность</t>
  </si>
  <si>
    <t>5</t>
  </si>
  <si>
    <t>МВт</t>
  </si>
  <si>
    <t>6</t>
  </si>
  <si>
    <t>6.1</t>
  </si>
  <si>
    <t>6.2</t>
  </si>
  <si>
    <t>7</t>
  </si>
  <si>
    <t>8</t>
  </si>
  <si>
    <t>Отпуск из сети (полезный отпуск), в т.ч. для:</t>
  </si>
  <si>
    <t>8.1</t>
  </si>
  <si>
    <t>8.2</t>
  </si>
  <si>
    <t>9</t>
  </si>
  <si>
    <t xml:space="preserve">Заявленная мощность </t>
  </si>
  <si>
    <t>9.1</t>
  </si>
  <si>
    <t>9.2</t>
  </si>
  <si>
    <t>сторонних потребителей (субабонентов)</t>
  </si>
  <si>
    <t>10</t>
  </si>
  <si>
    <t xml:space="preserve">Максимальная мощность </t>
  </si>
  <si>
    <t>МВА</t>
  </si>
  <si>
    <t>10.1</t>
  </si>
  <si>
    <t>10.2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</si>
  <si>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</si>
  <si>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</si>
  <si>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</si>
  <si>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</si>
  <si>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</si>
  <si>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</si>
  <si>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</si>
  <si>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</si>
  <si>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</si>
  <si>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</si>
  <si>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</si>
  <si>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</si>
  <si>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Баланс заявленной мощности по сетям ВН, СН1, СН2 и НН по ЭСО (по региональным электрическим сетям)</t>
  </si>
  <si>
    <t>Баланс</t>
  </si>
  <si>
    <t>План 2022 год</t>
  </si>
  <si>
    <t>План 2023 год</t>
  </si>
  <si>
    <t>План 2024 год</t>
  </si>
  <si>
    <t>План 2025 год</t>
  </si>
  <si>
    <t>Баланс заявленной электроэнергии по сетям ВН, СН1, СН2 и НН по ЭСО (по региональным электрическим сетям)</t>
  </si>
  <si>
    <t>1</t>
  </si>
  <si>
    <t>1.1</t>
  </si>
  <si>
    <t>ВН</t>
  </si>
  <si>
    <t>СН1</t>
  </si>
  <si>
    <t>СН2</t>
  </si>
  <si>
    <t>1.2</t>
  </si>
  <si>
    <t>1.3</t>
  </si>
  <si>
    <t>1.4</t>
  </si>
  <si>
    <t>2</t>
  </si>
  <si>
    <t>3</t>
  </si>
  <si>
    <t>4</t>
  </si>
  <si>
    <t>4.1.1</t>
  </si>
  <si>
    <t>4.3</t>
  </si>
  <si>
    <t>Всего</t>
  </si>
  <si>
    <t>НН</t>
  </si>
  <si>
    <t>Наименование показателя</t>
  </si>
  <si>
    <t>В том числе по уровню напряжения</t>
  </si>
  <si>
    <t>Поступление в сеть из других организаций:</t>
  </si>
  <si>
    <t>из сетей ПАО "ФСК ЕЭС"</t>
  </si>
  <si>
    <t>от генерирующих компаний и блок-станций:</t>
  </si>
  <si>
    <t>1.2.0</t>
  </si>
  <si>
    <t>Добавить организацию</t>
  </si>
  <si>
    <t>от несетевых организаций:</t>
  </si>
  <si>
    <t>1.3.0</t>
  </si>
  <si>
    <t>от смежных сетевых организаций:</t>
  </si>
  <si>
    <t>1.4.0</t>
  </si>
  <si>
    <t>1.4.1</t>
  </si>
  <si>
    <t>Филиал ОАО "Межрегиональная распределительная сетевая компания Урала"  - "Челябэнерго"</t>
  </si>
  <si>
    <t>1.4.2</t>
  </si>
  <si>
    <t>ФГУП  "Приборостроительный завод"</t>
  </si>
  <si>
    <t>Поступление в сеть из других уровней напряжения (трансформация)</t>
  </si>
  <si>
    <t>2.3</t>
  </si>
  <si>
    <t>2.4</t>
  </si>
  <si>
    <t xml:space="preserve">НН </t>
  </si>
  <si>
    <t>Генерация на установках организации (совмещение деятельности)</t>
  </si>
  <si>
    <t>Отпуск из сети:</t>
  </si>
  <si>
    <t>прямым прочим потребителям по договорам оказания услуг по передаче электрической энергии, в том числе:</t>
  </si>
  <si>
    <t>потребителям, опосредованно подключенным к шинам генераторов</t>
  </si>
  <si>
    <t>потребителям ГП, ЭСО, ЭСК, в том числе:</t>
  </si>
  <si>
    <t>4.2.1</t>
  </si>
  <si>
    <t>прочим потребителям, в том числе:</t>
  </si>
  <si>
    <t>4.2.1.1</t>
  </si>
  <si>
    <t>смежным сетевым организациям:</t>
  </si>
  <si>
    <t>4.3.0</t>
  </si>
  <si>
    <t>4.3.1</t>
  </si>
  <si>
    <t>4.4</t>
  </si>
  <si>
    <t>населению и приравненным к нему категориям</t>
  </si>
  <si>
    <t>Отпуск в сеть других уровней напряжения</t>
  </si>
  <si>
    <t>Хозяйственные нужды организации</t>
  </si>
  <si>
    <t>Собственное потребление (совмещение деятельности)</t>
  </si>
  <si>
    <t>относимые на собственное потребление (фактическое значение)</t>
  </si>
  <si>
    <t>Нормативные потери (объемы потерь учтенные в сводном прогнозном балансе)</t>
  </si>
  <si>
    <t>I. Электроэнергия (млн. кВт ч)</t>
  </si>
  <si>
    <t>II. Мощность (МВт)</t>
  </si>
  <si>
    <t>12</t>
  </si>
  <si>
    <t>12.1</t>
  </si>
  <si>
    <t>12.2</t>
  </si>
  <si>
    <t>12.2.0</t>
  </si>
  <si>
    <t>12.3</t>
  </si>
  <si>
    <t>12.3.0</t>
  </si>
  <si>
    <t>12.4</t>
  </si>
  <si>
    <t>12.4.0</t>
  </si>
  <si>
    <t>12.4.1</t>
  </si>
  <si>
    <t>12.4.2</t>
  </si>
  <si>
    <t>13</t>
  </si>
  <si>
    <t>13.1</t>
  </si>
  <si>
    <t>13.2</t>
  </si>
  <si>
    <t>13.3</t>
  </si>
  <si>
    <t>13.4</t>
  </si>
  <si>
    <t>14</t>
  </si>
  <si>
    <t>15</t>
  </si>
  <si>
    <t>15.1</t>
  </si>
  <si>
    <t>15.1.1</t>
  </si>
  <si>
    <t>15.2</t>
  </si>
  <si>
    <t>15.2.1</t>
  </si>
  <si>
    <t>15.2.1.1</t>
  </si>
  <si>
    <t>15.3</t>
  </si>
  <si>
    <t>15.3.0</t>
  </si>
  <si>
    <t>15.3.1</t>
  </si>
  <si>
    <t>15.4</t>
  </si>
  <si>
    <t>16</t>
  </si>
  <si>
    <t>17</t>
  </si>
  <si>
    <t>18</t>
  </si>
  <si>
    <t>19</t>
  </si>
  <si>
    <t>19.1</t>
  </si>
  <si>
    <t>относимые на собственное потребление</t>
  </si>
  <si>
    <t xml:space="preserve">1 полугодие </t>
  </si>
  <si>
    <t>2 полугодие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</si>
</sst>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"/>
    <numFmt numFmtId="165" formatCode="0.000"/>
    <numFmt numFmtId="166" formatCode="#,##0.000"/>
    <numFmt numFmtId="167" formatCode="0.0000"/>
    <numFmt numFmtId="168" formatCode="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10"/>
      <name val="Tahoma"/>
      <family val="2"/>
    </font>
    <font>
      <u val="single"/>
      <sz val="9"/>
      <color indexed="12"/>
      <name val="Tahoma"/>
      <family val="2"/>
    </font>
    <font>
      <sz val="12"/>
      <name val="Tahoma"/>
      <family val="2"/>
    </font>
    <font>
      <sz val="12"/>
      <color indexed="63"/>
      <name val="Tahoma"/>
      <family val="2"/>
    </font>
    <font>
      <sz val="12"/>
      <color indexed="23"/>
      <name val="Tahoma"/>
      <family val="2"/>
    </font>
    <font>
      <b/>
      <sz val="12"/>
      <color indexed="6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9"/>
      <name val="Tahoma"/>
      <family val="2"/>
    </font>
    <font>
      <sz val="12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0"/>
      <name val="Tahoma"/>
      <family val="2"/>
    </font>
    <font>
      <sz val="12"/>
      <color theme="1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 style="medium"/>
      <top style="thin">
        <color indexed="55"/>
      </top>
      <bottom/>
    </border>
    <border>
      <left style="medium"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 style="medium"/>
      <top style="thin">
        <color indexed="55"/>
      </top>
      <bottom/>
    </border>
    <border>
      <left/>
      <right/>
      <top style="thin">
        <color indexed="55"/>
      </top>
      <bottom style="thin">
        <color indexed="55"/>
      </bottom>
    </border>
    <border>
      <left/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/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>
        <color indexed="55"/>
      </right>
      <top style="medium"/>
      <bottom/>
    </border>
    <border>
      <left style="medium"/>
      <right style="thin">
        <color indexed="55"/>
      </right>
      <top/>
      <bottom style="thin">
        <color indexed="55"/>
      </bottom>
    </border>
    <border>
      <left style="thin">
        <color indexed="55"/>
      </left>
      <right/>
      <top style="medium"/>
      <bottom/>
    </border>
    <border>
      <left style="thin">
        <color indexed="55"/>
      </left>
      <right style="medium"/>
      <top style="medium"/>
      <bottom/>
    </border>
    <border>
      <left/>
      <right style="thin">
        <color indexed="55"/>
      </right>
      <top style="thin">
        <color indexed="55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3" fillId="0" borderId="10" xfId="57" applyFont="1" applyFill="1" applyBorder="1" applyAlignment="1" applyProtection="1">
      <alignment horizontal="center" vertical="center" wrapText="1"/>
      <protection/>
    </xf>
    <xf numFmtId="0" fontId="3" fillId="0" borderId="10" xfId="57" applyFont="1" applyFill="1" applyBorder="1" applyAlignment="1" applyProtection="1">
      <alignment horizontal="left" vertical="center" wrapText="1" indent="1"/>
      <protection/>
    </xf>
    <xf numFmtId="0" fontId="3" fillId="0" borderId="10" xfId="57" applyFont="1" applyFill="1" applyBorder="1" applyAlignment="1" applyProtection="1">
      <alignment horizontal="center" vertical="center"/>
      <protection/>
    </xf>
    <xf numFmtId="0" fontId="3" fillId="0" borderId="10" xfId="62" applyFont="1" applyBorder="1" applyAlignment="1" applyProtection="1">
      <alignment horizontal="center" vertical="center" wrapText="1"/>
      <protection/>
    </xf>
    <xf numFmtId="0" fontId="3" fillId="0" borderId="11" xfId="57" applyFont="1" applyFill="1" applyBorder="1" applyAlignment="1" applyProtection="1">
      <alignment horizontal="center" vertical="center" wrapText="1"/>
      <protection/>
    </xf>
    <xf numFmtId="0" fontId="3" fillId="0" borderId="10" xfId="62" applyFont="1" applyFill="1" applyBorder="1" applyAlignment="1" applyProtection="1">
      <alignment horizontal="center" vertical="center" wrapText="1"/>
      <protection/>
    </xf>
    <xf numFmtId="0" fontId="3" fillId="10" borderId="11" xfId="57" applyFont="1" applyFill="1" applyBorder="1" applyAlignment="1" applyProtection="1">
      <alignment horizontal="center" vertical="center" wrapText="1"/>
      <protection/>
    </xf>
    <xf numFmtId="0" fontId="3" fillId="10" borderId="10" xfId="57" applyFont="1" applyFill="1" applyBorder="1" applyAlignment="1" applyProtection="1">
      <alignment vertical="center" wrapText="1"/>
      <protection/>
    </xf>
    <xf numFmtId="0" fontId="3" fillId="10" borderId="10" xfId="57" applyFont="1" applyFill="1" applyBorder="1" applyAlignment="1" applyProtection="1">
      <alignment horizontal="center" vertical="center" wrapText="1"/>
      <protection/>
    </xf>
    <xf numFmtId="2" fontId="3" fillId="0" borderId="10" xfId="57" applyNumberFormat="1" applyFont="1" applyFill="1" applyBorder="1" applyAlignment="1" applyProtection="1">
      <alignment horizontal="right" vertical="center"/>
      <protection locked="0"/>
    </xf>
    <xf numFmtId="0" fontId="3" fillId="10" borderId="10" xfId="57" applyFont="1" applyFill="1" applyBorder="1" applyAlignment="1" applyProtection="1">
      <alignment horizontal="center" vertical="center"/>
      <protection/>
    </xf>
    <xf numFmtId="0" fontId="3" fillId="0" borderId="12" xfId="57" applyFont="1" applyFill="1" applyBorder="1" applyAlignment="1" applyProtection="1">
      <alignment horizontal="center" vertical="center" wrapText="1"/>
      <protection/>
    </xf>
    <xf numFmtId="0" fontId="3" fillId="0" borderId="13" xfId="57" applyFont="1" applyFill="1" applyBorder="1" applyAlignment="1" applyProtection="1">
      <alignment horizontal="left" vertical="center" wrapText="1" indent="1"/>
      <protection/>
    </xf>
    <xf numFmtId="0" fontId="3" fillId="0" borderId="13" xfId="57" applyFont="1" applyFill="1" applyBorder="1" applyAlignment="1" applyProtection="1">
      <alignment horizontal="center" vertical="center"/>
      <protection/>
    </xf>
    <xf numFmtId="2" fontId="3" fillId="0" borderId="13" xfId="57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165" fontId="3" fillId="10" borderId="10" xfId="57" applyNumberFormat="1" applyFont="1" applyFill="1" applyBorder="1" applyAlignment="1" applyProtection="1">
      <alignment horizontal="right" vertical="center" wrapText="1"/>
      <protection/>
    </xf>
    <xf numFmtId="165" fontId="3" fillId="0" borderId="10" xfId="57" applyNumberFormat="1" applyFont="1" applyFill="1" applyBorder="1" applyAlignment="1" applyProtection="1">
      <alignment horizontal="right" vertical="center" wrapText="1"/>
      <protection/>
    </xf>
    <xf numFmtId="165" fontId="3" fillId="10" borderId="10" xfId="57" applyNumberFormat="1" applyFont="1" applyFill="1" applyBorder="1" applyAlignment="1" applyProtection="1">
      <alignment horizontal="right" vertical="center" wrapText="1"/>
      <protection locked="0"/>
    </xf>
    <xf numFmtId="165" fontId="3" fillId="10" borderId="10" xfId="57" applyNumberFormat="1" applyFont="1" applyFill="1" applyBorder="1" applyAlignment="1" applyProtection="1">
      <alignment horizontal="right" vertical="center"/>
      <protection/>
    </xf>
    <xf numFmtId="165" fontId="3" fillId="0" borderId="10" xfId="57" applyNumberFormat="1" applyFont="1" applyFill="1" applyBorder="1" applyAlignment="1" applyProtection="1">
      <alignment horizontal="right" vertical="center"/>
      <protection locked="0"/>
    </xf>
    <xf numFmtId="165" fontId="3" fillId="0" borderId="10" xfId="57" applyNumberFormat="1" applyFont="1" applyFill="1" applyBorder="1" applyAlignment="1" applyProtection="1">
      <alignment horizontal="right" vertical="center"/>
      <protection/>
    </xf>
    <xf numFmtId="165" fontId="3" fillId="0" borderId="10" xfId="62" applyNumberFormat="1" applyFont="1" applyFill="1" applyBorder="1" applyAlignment="1" applyProtection="1">
      <alignment horizontal="right" vertical="center" wrapText="1"/>
      <protection/>
    </xf>
    <xf numFmtId="165" fontId="3" fillId="0" borderId="10" xfId="57" applyNumberFormat="1" applyFont="1" applyFill="1" applyBorder="1" applyAlignment="1" applyProtection="1">
      <alignment horizontal="right" vertical="center" wrapText="1"/>
      <protection locked="0"/>
    </xf>
    <xf numFmtId="0" fontId="3" fillId="0" borderId="14" xfId="57" applyFont="1" applyFill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7" fillId="0" borderId="15" xfId="61" applyFont="1" applyBorder="1" applyAlignment="1" applyProtection="1">
      <alignment horizontal="center" vertical="center" wrapText="1"/>
      <protection/>
    </xf>
    <xf numFmtId="0" fontId="7" fillId="0" borderId="16" xfId="61" applyFont="1" applyBorder="1" applyAlignment="1" applyProtection="1">
      <alignment horizontal="center" vertical="center" wrapText="1"/>
      <protection/>
    </xf>
    <xf numFmtId="0" fontId="8" fillId="0" borderId="17" xfId="60" applyFont="1" applyBorder="1" applyAlignment="1" applyProtection="1">
      <alignment horizontal="center" vertical="center" wrapText="1"/>
      <protection/>
    </xf>
    <xf numFmtId="0" fontId="8" fillId="0" borderId="0" xfId="60" applyFont="1" applyBorder="1" applyAlignment="1" applyProtection="1">
      <alignment horizontal="center" vertical="center" wrapText="1"/>
      <protection/>
    </xf>
    <xf numFmtId="0" fontId="8" fillId="0" borderId="18" xfId="60" applyFont="1" applyBorder="1" applyAlignment="1" applyProtection="1">
      <alignment horizontal="center" vertical="center" wrapText="1"/>
      <protection/>
    </xf>
    <xf numFmtId="49" fontId="7" fillId="0" borderId="19" xfId="53" applyNumberFormat="1" applyFont="1" applyBorder="1" applyAlignment="1" applyProtection="1">
      <alignment vertical="center"/>
      <protection/>
    </xf>
    <xf numFmtId="49" fontId="7" fillId="33" borderId="20" xfId="53" applyFont="1" applyFill="1" applyBorder="1" applyAlignment="1">
      <alignment vertical="center" wrapText="1"/>
      <protection/>
    </xf>
    <xf numFmtId="166" fontId="7" fillId="34" borderId="20" xfId="53" applyNumberFormat="1" applyFont="1" applyFill="1" applyBorder="1" applyAlignment="1" applyProtection="1">
      <alignment horizontal="right" vertical="center"/>
      <protection/>
    </xf>
    <xf numFmtId="166" fontId="7" fillId="34" borderId="21" xfId="53" applyNumberFormat="1" applyFont="1" applyFill="1" applyBorder="1" applyAlignment="1" applyProtection="1">
      <alignment horizontal="right" vertical="center"/>
      <protection/>
    </xf>
    <xf numFmtId="49" fontId="7" fillId="0" borderId="20" xfId="53" applyFont="1" applyBorder="1" applyAlignment="1">
      <alignment horizontal="left" vertical="center" wrapText="1" indent="1"/>
      <protection/>
    </xf>
    <xf numFmtId="166" fontId="7" fillId="35" borderId="20" xfId="53" applyNumberFormat="1" applyFont="1" applyFill="1" applyBorder="1" applyAlignment="1" applyProtection="1">
      <alignment horizontal="right" vertical="center"/>
      <protection locked="0"/>
    </xf>
    <xf numFmtId="166" fontId="7" fillId="35" borderId="21" xfId="53" applyNumberFormat="1" applyFont="1" applyFill="1" applyBorder="1" applyAlignment="1" applyProtection="1">
      <alignment horizontal="right" vertical="center"/>
      <protection locked="0"/>
    </xf>
    <xf numFmtId="49" fontId="48" fillId="0" borderId="22" xfId="53" applyNumberFormat="1" applyFont="1" applyBorder="1" applyAlignment="1" applyProtection="1">
      <alignment vertical="center"/>
      <protection/>
    </xf>
    <xf numFmtId="49" fontId="7" fillId="0" borderId="23" xfId="53" applyFont="1" applyFill="1" applyBorder="1" applyAlignment="1" applyProtection="1">
      <alignment horizontal="left" vertical="center" wrapText="1" indent="1"/>
      <protection/>
    </xf>
    <xf numFmtId="164" fontId="7" fillId="0" borderId="23" xfId="53" applyNumberFormat="1" applyFont="1" applyFill="1" applyBorder="1" applyAlignment="1" applyProtection="1">
      <alignment horizontal="right" vertical="center"/>
      <protection/>
    </xf>
    <xf numFmtId="164" fontId="7" fillId="0" borderId="24" xfId="53" applyNumberFormat="1" applyFont="1" applyFill="1" applyBorder="1" applyAlignment="1" applyProtection="1">
      <alignment horizontal="right" vertical="center"/>
      <protection/>
    </xf>
    <xf numFmtId="49" fontId="9" fillId="36" borderId="22" xfId="0" applyNumberFormat="1" applyFont="1" applyFill="1" applyBorder="1" applyAlignment="1" applyProtection="1">
      <alignment horizontal="center" vertical="top"/>
      <protection/>
    </xf>
    <xf numFmtId="0" fontId="9" fillId="36" borderId="25" xfId="0" applyFont="1" applyFill="1" applyBorder="1" applyAlignment="1" applyProtection="1">
      <alignment horizontal="left" vertical="center" indent="1"/>
      <protection/>
    </xf>
    <xf numFmtId="0" fontId="9" fillId="36" borderId="25" xfId="0" applyFont="1" applyFill="1" applyBorder="1" applyAlignment="1" applyProtection="1">
      <alignment horizontal="center" vertical="top"/>
      <protection/>
    </xf>
    <xf numFmtId="0" fontId="9" fillId="36" borderId="26" xfId="0" applyFont="1" applyFill="1" applyBorder="1" applyAlignment="1" applyProtection="1">
      <alignment horizontal="center" vertical="top"/>
      <protection/>
    </xf>
    <xf numFmtId="0" fontId="7" fillId="37" borderId="22" xfId="58" applyFont="1" applyFill="1" applyBorder="1" applyAlignment="1" applyProtection="1">
      <alignment horizontal="left" vertical="center"/>
      <protection/>
    </xf>
    <xf numFmtId="0" fontId="47" fillId="38" borderId="27" xfId="59" applyNumberFormat="1" applyFont="1" applyFill="1" applyBorder="1" applyAlignment="1" applyProtection="1">
      <alignment horizontal="left" vertical="center" wrapText="1" indent="2"/>
      <protection/>
    </xf>
    <xf numFmtId="166" fontId="7" fillId="34" borderId="15" xfId="53" applyNumberFormat="1" applyFont="1" applyFill="1" applyBorder="1" applyAlignment="1" applyProtection="1">
      <alignment horizontal="right" vertical="center"/>
      <protection/>
    </xf>
    <xf numFmtId="166" fontId="7" fillId="35" borderId="15" xfId="53" applyNumberFormat="1" applyFont="1" applyFill="1" applyBorder="1" applyAlignment="1" applyProtection="1">
      <alignment horizontal="right" vertical="center"/>
      <protection locked="0"/>
    </xf>
    <xf numFmtId="166" fontId="7" fillId="35" borderId="16" xfId="53" applyNumberFormat="1" applyFont="1" applyFill="1" applyBorder="1" applyAlignment="1" applyProtection="1">
      <alignment horizontal="right" vertical="center"/>
      <protection locked="0"/>
    </xf>
    <xf numFmtId="164" fontId="7" fillId="0" borderId="20" xfId="53" applyNumberFormat="1" applyFont="1" applyFill="1" applyBorder="1" applyAlignment="1" applyProtection="1">
      <alignment horizontal="right" vertical="center"/>
      <protection/>
    </xf>
    <xf numFmtId="164" fontId="7" fillId="0" borderId="21" xfId="53" applyNumberFormat="1" applyFont="1" applyFill="1" applyBorder="1" applyAlignment="1" applyProtection="1">
      <alignment horizontal="right" vertical="center"/>
      <protection/>
    </xf>
    <xf numFmtId="49" fontId="7" fillId="33" borderId="20" xfId="53" applyFont="1" applyFill="1" applyBorder="1" applyAlignment="1">
      <alignment horizontal="left" vertical="center" wrapText="1"/>
      <protection/>
    </xf>
    <xf numFmtId="49" fontId="7" fillId="0" borderId="20" xfId="53" applyFont="1" applyBorder="1" applyAlignment="1">
      <alignment horizontal="left" vertical="center" wrapText="1" indent="2"/>
      <protection/>
    </xf>
    <xf numFmtId="49" fontId="7" fillId="0" borderId="20" xfId="53" applyFont="1" applyBorder="1" applyAlignment="1">
      <alignment horizontal="left" vertical="center" wrapText="1" indent="3"/>
      <protection/>
    </xf>
    <xf numFmtId="0" fontId="9" fillId="36" borderId="22" xfId="0" applyFont="1" applyFill="1" applyBorder="1" applyAlignment="1" applyProtection="1">
      <alignment horizontal="center" vertical="top"/>
      <protection/>
    </xf>
    <xf numFmtId="49" fontId="7" fillId="0" borderId="20" xfId="53" applyFont="1" applyFill="1" applyBorder="1" applyAlignment="1" applyProtection="1">
      <alignment horizontal="left" vertical="center" wrapText="1" indent="1"/>
      <protection/>
    </xf>
    <xf numFmtId="49" fontId="7" fillId="0" borderId="28" xfId="53" applyNumberFormat="1" applyFont="1" applyBorder="1" applyAlignment="1" applyProtection="1">
      <alignment vertical="center"/>
      <protection/>
    </xf>
    <xf numFmtId="49" fontId="7" fillId="0" borderId="29" xfId="53" applyFont="1" applyBorder="1" applyAlignment="1">
      <alignment horizontal="left" vertical="center" wrapText="1" indent="1"/>
      <protection/>
    </xf>
    <xf numFmtId="166" fontId="7" fillId="34" borderId="29" xfId="53" applyNumberFormat="1" applyFont="1" applyFill="1" applyBorder="1" applyAlignment="1" applyProtection="1">
      <alignment horizontal="right" vertical="center"/>
      <protection/>
    </xf>
    <xf numFmtId="166" fontId="7" fillId="35" borderId="29" xfId="53" applyNumberFormat="1" applyFont="1" applyFill="1" applyBorder="1" applyAlignment="1" applyProtection="1">
      <alignment horizontal="right" vertical="center"/>
      <protection locked="0"/>
    </xf>
    <xf numFmtId="166" fontId="7" fillId="35" borderId="30" xfId="53" applyNumberFormat="1" applyFont="1" applyFill="1" applyBorder="1" applyAlignment="1" applyProtection="1">
      <alignment horizontal="right" vertical="center"/>
      <protection locked="0"/>
    </xf>
    <xf numFmtId="49" fontId="7" fillId="33" borderId="10" xfId="53" applyFont="1" applyFill="1" applyBorder="1" applyAlignment="1">
      <alignment vertical="center" wrapText="1"/>
      <protection/>
    </xf>
    <xf numFmtId="166" fontId="7" fillId="34" borderId="10" xfId="53" applyNumberFormat="1" applyFont="1" applyFill="1" applyBorder="1" applyAlignment="1" applyProtection="1">
      <alignment horizontal="right" vertical="center"/>
      <protection/>
    </xf>
    <xf numFmtId="49" fontId="7" fillId="0" borderId="10" xfId="53" applyFont="1" applyBorder="1" applyAlignment="1">
      <alignment horizontal="left" vertical="center" wrapText="1" indent="1"/>
      <protection/>
    </xf>
    <xf numFmtId="166" fontId="7" fillId="35" borderId="10" xfId="53" applyNumberFormat="1" applyFont="1" applyFill="1" applyBorder="1" applyAlignment="1" applyProtection="1">
      <alignment horizontal="right" vertical="center"/>
      <protection locked="0"/>
    </xf>
    <xf numFmtId="49" fontId="7" fillId="0" borderId="10" xfId="53" applyFont="1" applyFill="1" applyBorder="1" applyAlignment="1" applyProtection="1">
      <alignment horizontal="left" vertical="center" wrapText="1" indent="1"/>
      <protection/>
    </xf>
    <xf numFmtId="164" fontId="7" fillId="0" borderId="10" xfId="53" applyNumberFormat="1" applyFont="1" applyFill="1" applyBorder="1" applyAlignment="1" applyProtection="1">
      <alignment horizontal="right" vertical="center"/>
      <protection/>
    </xf>
    <xf numFmtId="0" fontId="9" fillId="36" borderId="10" xfId="0" applyFont="1" applyFill="1" applyBorder="1" applyAlignment="1" applyProtection="1">
      <alignment horizontal="left" vertical="center" indent="1"/>
      <protection/>
    </xf>
    <xf numFmtId="0" fontId="9" fillId="36" borderId="10" xfId="0" applyFont="1" applyFill="1" applyBorder="1" applyAlignment="1" applyProtection="1">
      <alignment horizontal="center" vertical="top"/>
      <protection/>
    </xf>
    <xf numFmtId="166" fontId="7" fillId="0" borderId="10" xfId="53" applyNumberFormat="1" applyFont="1" applyFill="1" applyBorder="1" applyAlignment="1" applyProtection="1">
      <alignment horizontal="right" vertical="center"/>
      <protection/>
    </xf>
    <xf numFmtId="49" fontId="7" fillId="33" borderId="10" xfId="53" applyFont="1" applyFill="1" applyBorder="1" applyAlignment="1">
      <alignment horizontal="left" vertical="center" wrapText="1"/>
      <protection/>
    </xf>
    <xf numFmtId="49" fontId="7" fillId="0" borderId="10" xfId="53" applyFont="1" applyBorder="1" applyAlignment="1">
      <alignment horizontal="left" vertical="center" wrapText="1" indent="2"/>
      <protection/>
    </xf>
    <xf numFmtId="49" fontId="7" fillId="0" borderId="10" xfId="53" applyFont="1" applyBorder="1" applyAlignment="1">
      <alignment horizontal="left" vertical="center" wrapText="1" indent="3"/>
      <protection/>
    </xf>
    <xf numFmtId="49" fontId="7" fillId="0" borderId="31" xfId="53" applyNumberFormat="1" applyFont="1" applyBorder="1" applyAlignment="1" applyProtection="1">
      <alignment vertical="center"/>
      <protection/>
    </xf>
    <xf numFmtId="49" fontId="7" fillId="33" borderId="14" xfId="53" applyFont="1" applyFill="1" applyBorder="1" applyAlignment="1">
      <alignment vertical="center" wrapText="1"/>
      <protection/>
    </xf>
    <xf numFmtId="49" fontId="7" fillId="0" borderId="11" xfId="53" applyNumberFormat="1" applyFont="1" applyBorder="1" applyAlignment="1" applyProtection="1">
      <alignment vertical="center"/>
      <protection/>
    </xf>
    <xf numFmtId="166" fontId="7" fillId="35" borderId="32" xfId="53" applyNumberFormat="1" applyFont="1" applyFill="1" applyBorder="1" applyAlignment="1" applyProtection="1">
      <alignment horizontal="right" vertical="center"/>
      <protection locked="0"/>
    </xf>
    <xf numFmtId="166" fontId="7" fillId="34" borderId="32" xfId="53" applyNumberFormat="1" applyFont="1" applyFill="1" applyBorder="1" applyAlignment="1" applyProtection="1">
      <alignment horizontal="right" vertical="center"/>
      <protection/>
    </xf>
    <xf numFmtId="49" fontId="48" fillId="0" borderId="11" xfId="53" applyNumberFormat="1" applyFont="1" applyBorder="1" applyAlignment="1" applyProtection="1">
      <alignment vertical="center"/>
      <protection/>
    </xf>
    <xf numFmtId="164" fontId="7" fillId="0" borderId="32" xfId="53" applyNumberFormat="1" applyFont="1" applyFill="1" applyBorder="1" applyAlignment="1" applyProtection="1">
      <alignment horizontal="right" vertical="center"/>
      <protection/>
    </xf>
    <xf numFmtId="49" fontId="9" fillId="36" borderId="11" xfId="0" applyNumberFormat="1" applyFont="1" applyFill="1" applyBorder="1" applyAlignment="1" applyProtection="1">
      <alignment horizontal="center" vertical="top"/>
      <protection/>
    </xf>
    <xf numFmtId="0" fontId="9" fillId="36" borderId="32" xfId="0" applyFont="1" applyFill="1" applyBorder="1" applyAlignment="1" applyProtection="1">
      <alignment horizontal="center" vertical="top"/>
      <protection/>
    </xf>
    <xf numFmtId="0" fontId="7" fillId="37" borderId="11" xfId="58" applyFont="1" applyFill="1" applyBorder="1" applyAlignment="1" applyProtection="1">
      <alignment horizontal="left" vertical="center"/>
      <protection/>
    </xf>
    <xf numFmtId="49" fontId="7" fillId="0" borderId="12" xfId="53" applyNumberFormat="1" applyFont="1" applyBorder="1" applyAlignment="1" applyProtection="1">
      <alignment vertical="center"/>
      <protection/>
    </xf>
    <xf numFmtId="49" fontId="7" fillId="0" borderId="13" xfId="53" applyFont="1" applyBorder="1" applyAlignment="1">
      <alignment horizontal="left" vertical="center" wrapText="1" indent="1"/>
      <protection/>
    </xf>
    <xf numFmtId="166" fontId="7" fillId="35" borderId="13" xfId="53" applyNumberFormat="1" applyFont="1" applyFill="1" applyBorder="1" applyAlignment="1" applyProtection="1">
      <alignment horizontal="right" vertical="center"/>
      <protection locked="0"/>
    </xf>
    <xf numFmtId="166" fontId="7" fillId="35" borderId="33" xfId="53" applyNumberFormat="1" applyFont="1" applyFill="1" applyBorder="1" applyAlignment="1" applyProtection="1">
      <alignment horizontal="right" vertical="center"/>
      <protection locked="0"/>
    </xf>
    <xf numFmtId="0" fontId="49" fillId="0" borderId="0" xfId="0" applyFont="1" applyAlignment="1">
      <alignment/>
    </xf>
    <xf numFmtId="0" fontId="49" fillId="38" borderId="10" xfId="59" applyNumberFormat="1" applyFont="1" applyFill="1" applyBorder="1" applyAlignment="1" applyProtection="1">
      <alignment horizontal="left" vertical="center" wrapText="1" indent="2"/>
      <protection/>
    </xf>
    <xf numFmtId="0" fontId="4" fillId="0" borderId="34" xfId="59" applyNumberFormat="1" applyFont="1" applyFill="1" applyBorder="1" applyAlignment="1" applyProtection="1">
      <alignment vertical="center"/>
      <protection/>
    </xf>
    <xf numFmtId="0" fontId="4" fillId="0" borderId="35" xfId="59" applyNumberFormat="1" applyFont="1" applyFill="1" applyBorder="1" applyAlignment="1" applyProtection="1">
      <alignment vertical="center"/>
      <protection/>
    </xf>
    <xf numFmtId="167" fontId="3" fillId="10" borderId="10" xfId="57" applyNumberFormat="1" applyFont="1" applyFill="1" applyBorder="1" applyAlignment="1" applyProtection="1">
      <alignment horizontal="right" vertical="center" wrapText="1"/>
      <protection locked="0"/>
    </xf>
    <xf numFmtId="167" fontId="3" fillId="10" borderId="10" xfId="57" applyNumberFormat="1" applyFont="1" applyFill="1" applyBorder="1" applyAlignment="1" applyProtection="1">
      <alignment horizontal="right" vertical="center"/>
      <protection/>
    </xf>
    <xf numFmtId="167" fontId="3" fillId="0" borderId="10" xfId="57" applyNumberFormat="1" applyFont="1" applyFill="1" applyBorder="1" applyAlignment="1" applyProtection="1">
      <alignment horizontal="right" vertical="center" wrapText="1"/>
      <protection locked="0"/>
    </xf>
    <xf numFmtId="167" fontId="3" fillId="0" borderId="10" xfId="57" applyNumberFormat="1" applyFont="1" applyFill="1" applyBorder="1" applyAlignment="1" applyProtection="1">
      <alignment horizontal="right" vertical="center"/>
      <protection locked="0"/>
    </xf>
    <xf numFmtId="167" fontId="3" fillId="10" borderId="10" xfId="57" applyNumberFormat="1" applyFont="1" applyFill="1" applyBorder="1" applyAlignment="1" applyProtection="1">
      <alignment horizontal="right" vertical="center" wrapText="1"/>
      <protection/>
    </xf>
    <xf numFmtId="167" fontId="3" fillId="0" borderId="10" xfId="57" applyNumberFormat="1" applyFont="1" applyFill="1" applyBorder="1" applyAlignment="1" applyProtection="1">
      <alignment horizontal="right" vertical="center" wrapText="1"/>
      <protection/>
    </xf>
    <xf numFmtId="2" fontId="3" fillId="10" borderId="10" xfId="57" applyNumberFormat="1" applyFont="1" applyFill="1" applyBorder="1" applyAlignment="1" applyProtection="1">
      <alignment horizontal="right" vertical="center"/>
      <protection/>
    </xf>
    <xf numFmtId="0" fontId="10" fillId="0" borderId="10" xfId="57" applyFont="1" applyFill="1" applyBorder="1" applyAlignment="1" applyProtection="1">
      <alignment horizontal="center" vertical="center" wrapText="1"/>
      <protection/>
    </xf>
    <xf numFmtId="165" fontId="11" fillId="39" borderId="10" xfId="57" applyNumberFormat="1" applyFont="1" applyFill="1" applyBorder="1" applyAlignment="1" applyProtection="1">
      <alignment horizontal="right" vertical="center" wrapText="1"/>
      <protection locked="0"/>
    </xf>
    <xf numFmtId="167" fontId="11" fillId="39" borderId="10" xfId="57" applyNumberFormat="1" applyFont="1" applyFill="1" applyBorder="1" applyAlignment="1" applyProtection="1">
      <alignment horizontal="right" vertical="center" wrapText="1"/>
      <protection locked="0"/>
    </xf>
    <xf numFmtId="165" fontId="11" fillId="39" borderId="10" xfId="57" applyNumberFormat="1" applyFont="1" applyFill="1" applyBorder="1" applyAlignment="1" applyProtection="1">
      <alignment horizontal="right" vertical="center" wrapText="1"/>
      <protection/>
    </xf>
    <xf numFmtId="167" fontId="0" fillId="0" borderId="0" xfId="0" applyNumberFormat="1" applyAlignment="1">
      <alignment/>
    </xf>
    <xf numFmtId="2" fontId="3" fillId="10" borderId="10" xfId="57" applyNumberFormat="1" applyFont="1" applyFill="1" applyBorder="1" applyAlignment="1" applyProtection="1">
      <alignment horizontal="right" vertical="center" wrapText="1"/>
      <protection locked="0"/>
    </xf>
    <xf numFmtId="0" fontId="9" fillId="36" borderId="36" xfId="0" applyFont="1" applyFill="1" applyBorder="1" applyAlignment="1" applyProtection="1">
      <alignment horizontal="center" vertical="top"/>
      <protection/>
    </xf>
    <xf numFmtId="164" fontId="7" fillId="0" borderId="36" xfId="53" applyNumberFormat="1" applyFont="1" applyFill="1" applyBorder="1" applyAlignment="1" applyProtection="1">
      <alignment horizontal="right" vertical="center"/>
      <protection/>
    </xf>
    <xf numFmtId="166" fontId="7" fillId="34" borderId="37" xfId="53" applyNumberFormat="1" applyFont="1" applyFill="1" applyBorder="1" applyAlignment="1" applyProtection="1">
      <alignment horizontal="right" vertical="center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3" fillId="0" borderId="10" xfId="62" applyFont="1" applyBorder="1" applyAlignment="1" applyProtection="1">
      <alignment horizontal="center" vertical="center" wrapText="1"/>
      <protection/>
    </xf>
    <xf numFmtId="0" fontId="3" fillId="0" borderId="38" xfId="62" applyFont="1" applyBorder="1" applyAlignment="1" applyProtection="1">
      <alignment horizontal="center" vertical="center" wrapText="1"/>
      <protection/>
    </xf>
    <xf numFmtId="0" fontId="3" fillId="0" borderId="37" xfId="62" applyFont="1" applyBorder="1" applyAlignment="1" applyProtection="1">
      <alignment horizontal="center" vertical="center" wrapText="1"/>
      <protection/>
    </xf>
    <xf numFmtId="0" fontId="3" fillId="0" borderId="31" xfId="57" applyFont="1" applyBorder="1" applyAlignment="1" applyProtection="1">
      <alignment horizontal="center" vertical="center" wrapText="1"/>
      <protection/>
    </xf>
    <xf numFmtId="0" fontId="3" fillId="0" borderId="11" xfId="57" applyFont="1" applyBorder="1" applyAlignment="1" applyProtection="1">
      <alignment horizontal="center" vertical="center" wrapText="1"/>
      <protection/>
    </xf>
    <xf numFmtId="0" fontId="3" fillId="0" borderId="14" xfId="57" applyFont="1" applyBorder="1" applyAlignment="1" applyProtection="1">
      <alignment horizontal="center" vertical="center" wrapText="1"/>
      <protection/>
    </xf>
    <xf numFmtId="0" fontId="3" fillId="0" borderId="10" xfId="57" applyFont="1" applyBorder="1" applyAlignment="1" applyProtection="1">
      <alignment horizontal="center" vertical="center" wrapText="1"/>
      <protection/>
    </xf>
    <xf numFmtId="0" fontId="3" fillId="0" borderId="14" xfId="57" applyFont="1" applyFill="1" applyBorder="1" applyAlignment="1" applyProtection="1">
      <alignment horizontal="center" vertical="center"/>
      <protection/>
    </xf>
    <xf numFmtId="49" fontId="7" fillId="40" borderId="22" xfId="53" applyFont="1" applyFill="1" applyBorder="1" applyAlignment="1">
      <alignment horizontal="center" vertical="center"/>
      <protection/>
    </xf>
    <xf numFmtId="49" fontId="7" fillId="40" borderId="25" xfId="53" applyFont="1" applyFill="1" applyBorder="1" applyAlignment="1">
      <alignment horizontal="center" vertical="center"/>
      <protection/>
    </xf>
    <xf numFmtId="49" fontId="7" fillId="40" borderId="26" xfId="53" applyFont="1" applyFill="1" applyBorder="1" applyAlignment="1">
      <alignment horizontal="center" vertical="center"/>
      <protection/>
    </xf>
    <xf numFmtId="0" fontId="6" fillId="0" borderId="34" xfId="59" applyNumberFormat="1" applyFont="1" applyFill="1" applyBorder="1" applyAlignment="1" applyProtection="1">
      <alignment vertical="center" wrapText="1"/>
      <protection/>
    </xf>
    <xf numFmtId="0" fontId="6" fillId="0" borderId="35" xfId="59" applyNumberFormat="1" applyFont="1" applyFill="1" applyBorder="1" applyAlignment="1" applyProtection="1">
      <alignment vertical="center" wrapText="1"/>
      <protection/>
    </xf>
    <xf numFmtId="0" fontId="7" fillId="0" borderId="39" xfId="60" applyFont="1" applyBorder="1" applyAlignment="1" applyProtection="1">
      <alignment horizontal="center" vertical="center" wrapText="1"/>
      <protection/>
    </xf>
    <xf numFmtId="0" fontId="7" fillId="0" borderId="40" xfId="60" applyFont="1" applyBorder="1" applyAlignment="1" applyProtection="1">
      <alignment horizontal="center" vertical="center" wrapText="1"/>
      <protection/>
    </xf>
    <xf numFmtId="0" fontId="7" fillId="0" borderId="41" xfId="61" applyFont="1" applyBorder="1" applyAlignment="1" applyProtection="1">
      <alignment horizontal="center" vertical="center" wrapText="1"/>
      <protection/>
    </xf>
    <xf numFmtId="0" fontId="7" fillId="0" borderId="15" xfId="61" applyFont="1" applyBorder="1" applyAlignment="1" applyProtection="1">
      <alignment horizontal="center" vertical="center" wrapText="1"/>
      <protection/>
    </xf>
    <xf numFmtId="0" fontId="7" fillId="0" borderId="42" xfId="61" applyFont="1" applyBorder="1" applyAlignment="1" applyProtection="1">
      <alignment horizontal="center" vertical="center" wrapText="1"/>
      <protection/>
    </xf>
    <xf numFmtId="49" fontId="7" fillId="40" borderId="20" xfId="53" applyFont="1" applyFill="1" applyBorder="1" applyAlignment="1">
      <alignment horizontal="center" vertical="center"/>
      <protection/>
    </xf>
    <xf numFmtId="49" fontId="7" fillId="40" borderId="23" xfId="53" applyFont="1" applyFill="1" applyBorder="1" applyAlignment="1">
      <alignment horizontal="center" vertical="center"/>
      <protection/>
    </xf>
    <xf numFmtId="49" fontId="7" fillId="40" borderId="43" xfId="53" applyFont="1" applyFill="1" applyBorder="1" applyAlignment="1">
      <alignment horizontal="center" vertical="center"/>
      <protection/>
    </xf>
    <xf numFmtId="165" fontId="3" fillId="39" borderId="10" xfId="57" applyNumberFormat="1" applyFont="1" applyFill="1" applyBorder="1" applyAlignment="1" applyProtection="1">
      <alignment horizontal="right" vertical="center" wrapText="1"/>
      <protection locked="0"/>
    </xf>
    <xf numFmtId="165" fontId="3" fillId="39" borderId="10" xfId="57" applyNumberFormat="1" applyFont="1" applyFill="1" applyBorder="1" applyAlignment="1" applyProtection="1">
      <alignment horizontal="right" vertical="center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 3" xfId="54"/>
    <cellStyle name="Обычный 4" xfId="55"/>
    <cellStyle name="Обычный 9 2" xfId="56"/>
    <cellStyle name="Обычный_FORM3.1" xfId="57"/>
    <cellStyle name="Обычный_MINENERGO.340.PRIL79(v0.1)" xfId="58"/>
    <cellStyle name="Обычный_ЖКУ_проект3 2" xfId="59"/>
    <cellStyle name="Обычный_Полезный отпуск электроэнергии и мощности, реализуемой по регулируемым ценам" xfId="60"/>
    <cellStyle name="Обычный_Сведения об отпуске (передаче) электроэнергии потребителям распределительными сетевыми организациями" xfId="61"/>
    <cellStyle name="Обычный_Форма 4 Станция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89;&#1086;%20&#1089;&#1090;&#1072;&#1088;&#1086;&#1075;&#1086;%20&#1055;&#1050;\&#1052;&#1086;&#1080;%20&#1076;&#1086;&#1082;&#1091;&#1084;&#1077;&#1085;&#1090;&#1099;%20D\&#1052;&#1058;&#1056;%20&#1048;%20&#1069;\&#1101;&#1083;&#1077;&#1082;%202016\ENERGY.KTL.NET.PLAN.5.74%20%20&#1052;&#1059;&#1055;%20&#1052;&#1055;&#1054;&#1069;%20&#1075;.&#1058;&#1088;&#1077;&#1093;&#1075;&#1086;&#1088;&#1085;&#1086;&#1075;&#1086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modInstruction"/>
      <sheetName val="Титульный"/>
      <sheetName val="Библиотека документов"/>
      <sheetName val="modDocs"/>
      <sheetName val="modfrmDocumentPicker"/>
      <sheetName val="modDocumentsAPI"/>
      <sheetName val="Форма 3.1"/>
      <sheetName val="Форма 3.1 (L)"/>
      <sheetName val="F_3_1"/>
      <sheetName val="tech"/>
      <sheetName val="П1.30"/>
      <sheetName val="П1.3"/>
      <sheetName val="П1.4"/>
      <sheetName val="П1.5"/>
      <sheetName val="П1.6"/>
      <sheetName val="Прямые договоры с потребителями"/>
      <sheetName val="Договоры между СО"/>
      <sheetName val="Комментарии"/>
      <sheetName val="Проверка"/>
      <sheetName val="modPass"/>
      <sheetName val="modCommonProv"/>
      <sheetName val="modProv"/>
      <sheetName val="modProvGeneralProc"/>
      <sheetName val="modSheetTitle"/>
      <sheetName val="TECHSHEET"/>
      <sheetName val="modInfo"/>
      <sheetName val="modCommandButton"/>
      <sheetName val="modUpdTemplMain"/>
      <sheetName val="modCommonProcedures"/>
      <sheetName val="modfrmCheckUpdates"/>
      <sheetName val="modfrmUpdateIsInProgress"/>
      <sheetName val="REESTR_ORG"/>
      <sheetName val="SELECTED_DOCS"/>
      <sheetName val="DOCS_DEPENDENCY"/>
      <sheetName val="modHLIcons"/>
      <sheetName val="modP1_30"/>
      <sheetName val="modP1_3"/>
      <sheetName val="modP1_6"/>
      <sheetName val="modfrmReestr"/>
      <sheetName val="modAuthorizationUtilities"/>
      <sheetName val="AUTHORIZATION"/>
      <sheetName val="modfrmCheckInIsInProgress"/>
      <sheetName val="modOrgData"/>
      <sheetName val="modExportData"/>
    </sheetNames>
    <sheetDataSet>
      <sheetData sheetId="3">
        <row r="10">
          <cell r="F10">
            <v>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2"/>
  <sheetViews>
    <sheetView zoomScalePageLayoutView="0" workbookViewId="0" topLeftCell="I7">
      <selection activeCell="U19" sqref="U19"/>
    </sheetView>
  </sheetViews>
  <sheetFormatPr defaultColWidth="9.140625" defaultRowHeight="15"/>
  <cols>
    <col min="3" max="3" width="30.7109375" style="0" customWidth="1"/>
    <col min="5" max="10" width="9.28125" style="0" bestFit="1" customWidth="1"/>
    <col min="11" max="11" width="16.28125" style="0" customWidth="1"/>
    <col min="12" max="12" width="9.28125" style="0" bestFit="1" customWidth="1"/>
    <col min="13" max="13" width="10.28125" style="0" bestFit="1" customWidth="1"/>
    <col min="14" max="17" width="9.28125" style="0" bestFit="1" customWidth="1"/>
    <col min="18" max="18" width="15.7109375" style="0" customWidth="1"/>
    <col min="19" max="21" width="9.421875" style="0" bestFit="1" customWidth="1"/>
    <col min="22" max="22" width="9.421875" style="0" customWidth="1"/>
  </cols>
  <sheetData>
    <row r="1" spans="2:38" ht="15.75" thickBot="1">
      <c r="B1" s="93" t="s">
        <v>52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</row>
    <row r="2" spans="2:22" ht="22.5" customHeight="1">
      <c r="B2" s="115" t="s">
        <v>0</v>
      </c>
      <c r="C2" s="117" t="s">
        <v>1</v>
      </c>
      <c r="D2" s="117" t="s">
        <v>2</v>
      </c>
      <c r="E2" s="119" t="s">
        <v>53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26"/>
      <c r="S2" s="111" t="s">
        <v>53</v>
      </c>
      <c r="T2" s="113" t="s">
        <v>54</v>
      </c>
      <c r="U2" s="111" t="s">
        <v>55</v>
      </c>
      <c r="V2" s="111" t="s">
        <v>56</v>
      </c>
    </row>
    <row r="3" spans="2:22" ht="22.5" customHeight="1">
      <c r="B3" s="116"/>
      <c r="C3" s="118"/>
      <c r="D3" s="118"/>
      <c r="E3" s="4" t="s">
        <v>39</v>
      </c>
      <c r="F3" s="4" t="s">
        <v>40</v>
      </c>
      <c r="G3" s="4" t="s">
        <v>41</v>
      </c>
      <c r="H3" s="4" t="s">
        <v>42</v>
      </c>
      <c r="I3" s="4" t="s">
        <v>43</v>
      </c>
      <c r="J3" s="4" t="s">
        <v>44</v>
      </c>
      <c r="K3" s="4" t="s">
        <v>144</v>
      </c>
      <c r="L3" s="4" t="s">
        <v>45</v>
      </c>
      <c r="M3" s="4" t="s">
        <v>46</v>
      </c>
      <c r="N3" s="4" t="s">
        <v>47</v>
      </c>
      <c r="O3" s="4" t="s">
        <v>48</v>
      </c>
      <c r="P3" s="4" t="s">
        <v>49</v>
      </c>
      <c r="Q3" s="4" t="s">
        <v>50</v>
      </c>
      <c r="R3" s="4" t="s">
        <v>145</v>
      </c>
      <c r="S3" s="112"/>
      <c r="T3" s="114"/>
      <c r="U3" s="112"/>
      <c r="V3" s="112"/>
    </row>
    <row r="4" spans="2:22" ht="22.5" customHeight="1">
      <c r="B4" s="5"/>
      <c r="C4" s="102" t="s">
        <v>3</v>
      </c>
      <c r="D4" s="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2:22" ht="22.5" customHeight="1">
      <c r="B5" s="7">
        <v>1</v>
      </c>
      <c r="C5" s="8" t="s">
        <v>4</v>
      </c>
      <c r="D5" s="9" t="s">
        <v>5</v>
      </c>
      <c r="E5" s="20">
        <v>7</v>
      </c>
      <c r="F5" s="20">
        <v>6.5</v>
      </c>
      <c r="G5" s="20">
        <v>6.2</v>
      </c>
      <c r="H5" s="20">
        <v>5.6</v>
      </c>
      <c r="I5" s="20">
        <v>5</v>
      </c>
      <c r="J5" s="20">
        <v>4.68</v>
      </c>
      <c r="K5" s="20">
        <f>SUM(E5:J5)</f>
        <v>34.98</v>
      </c>
      <c r="L5" s="20">
        <v>5</v>
      </c>
      <c r="M5" s="20">
        <v>5.5</v>
      </c>
      <c r="N5" s="20">
        <v>6</v>
      </c>
      <c r="O5" s="20">
        <v>6</v>
      </c>
      <c r="P5" s="20">
        <v>6.8</v>
      </c>
      <c r="Q5" s="20">
        <v>7.246</v>
      </c>
      <c r="R5" s="20">
        <f>SUM(L5:Q5)</f>
        <v>36.546</v>
      </c>
      <c r="S5" s="18">
        <f>K5+R5</f>
        <v>71.526</v>
      </c>
      <c r="T5" s="18">
        <f aca="true" t="shared" si="0" ref="T5:U8">S5</f>
        <v>71.526</v>
      </c>
      <c r="U5" s="18">
        <f t="shared" si="0"/>
        <v>71.526</v>
      </c>
      <c r="V5" s="18">
        <f>T5</f>
        <v>71.526</v>
      </c>
    </row>
    <row r="6" spans="2:22" ht="29.25" customHeight="1">
      <c r="B6" s="7">
        <v>2</v>
      </c>
      <c r="C6" s="8" t="s">
        <v>6</v>
      </c>
      <c r="D6" s="9" t="s">
        <v>5</v>
      </c>
      <c r="E6" s="21">
        <f aca="true" t="shared" si="1" ref="E6:J6">E7+E8</f>
        <v>0.4822</v>
      </c>
      <c r="F6" s="21">
        <f t="shared" si="1"/>
        <v>0.4418</v>
      </c>
      <c r="G6" s="21">
        <f t="shared" si="1"/>
        <v>0.4312</v>
      </c>
      <c r="H6" s="21">
        <f t="shared" si="1"/>
        <v>0.3927</v>
      </c>
      <c r="I6" s="21">
        <f t="shared" si="1"/>
        <v>0.3417</v>
      </c>
      <c r="J6" s="21">
        <f t="shared" si="1"/>
        <v>0.3301</v>
      </c>
      <c r="K6" s="20">
        <f>SUM(E6:J6)</f>
        <v>2.4196999999999997</v>
      </c>
      <c r="L6" s="21">
        <f aca="true" t="shared" si="2" ref="L6:Q6">L7+L8</f>
        <v>0.4262</v>
      </c>
      <c r="M6" s="21">
        <f t="shared" si="2"/>
        <v>0.455</v>
      </c>
      <c r="N6" s="21">
        <f t="shared" si="2"/>
        <v>0.5242</v>
      </c>
      <c r="O6" s="21">
        <f t="shared" si="2"/>
        <v>0.5723</v>
      </c>
      <c r="P6" s="21">
        <f t="shared" si="2"/>
        <v>0.6243</v>
      </c>
      <c r="Q6" s="21">
        <f t="shared" si="2"/>
        <v>0.684</v>
      </c>
      <c r="R6" s="20">
        <f>SUM(L6:Q6)</f>
        <v>3.286</v>
      </c>
      <c r="S6" s="18">
        <f>K6+R6</f>
        <v>5.7057</v>
      </c>
      <c r="T6" s="18">
        <f t="shared" si="0"/>
        <v>5.7057</v>
      </c>
      <c r="U6" s="18">
        <f t="shared" si="0"/>
        <v>5.7057</v>
      </c>
      <c r="V6" s="18">
        <f>T6</f>
        <v>5.7057</v>
      </c>
    </row>
    <row r="7" spans="2:22" ht="22.5" customHeight="1">
      <c r="B7" s="5" t="s">
        <v>7</v>
      </c>
      <c r="C7" s="2" t="s">
        <v>8</v>
      </c>
      <c r="D7" s="1" t="s">
        <v>5</v>
      </c>
      <c r="E7" s="22">
        <v>0.021</v>
      </c>
      <c r="F7" s="22">
        <v>0.019</v>
      </c>
      <c r="G7" s="22">
        <v>0.018</v>
      </c>
      <c r="H7" s="22">
        <v>0.018</v>
      </c>
      <c r="I7" s="22">
        <v>0.015</v>
      </c>
      <c r="J7" s="22">
        <v>0.013</v>
      </c>
      <c r="K7" s="25">
        <f>SUM(E7:J7)</f>
        <v>0.104</v>
      </c>
      <c r="L7" s="22">
        <v>0.013</v>
      </c>
      <c r="M7" s="22">
        <v>0.013</v>
      </c>
      <c r="N7" s="22">
        <v>0.015</v>
      </c>
      <c r="O7" s="22">
        <v>0.015</v>
      </c>
      <c r="P7" s="22">
        <v>0.019</v>
      </c>
      <c r="Q7" s="22">
        <v>0.021</v>
      </c>
      <c r="R7" s="25">
        <f>SUM(L7:Q7)</f>
        <v>0.096</v>
      </c>
      <c r="S7" s="19">
        <f>K7+R7</f>
        <v>0.2</v>
      </c>
      <c r="T7" s="19">
        <f t="shared" si="0"/>
        <v>0.2</v>
      </c>
      <c r="U7" s="19">
        <f t="shared" si="0"/>
        <v>0.2</v>
      </c>
      <c r="V7" s="19">
        <f>T7</f>
        <v>0.2</v>
      </c>
    </row>
    <row r="8" spans="2:22" ht="22.5" customHeight="1">
      <c r="B8" s="5" t="s">
        <v>9</v>
      </c>
      <c r="C8" s="2" t="s">
        <v>10</v>
      </c>
      <c r="D8" s="1" t="s">
        <v>5</v>
      </c>
      <c r="E8" s="22">
        <v>0.4612</v>
      </c>
      <c r="F8" s="22">
        <v>0.4228</v>
      </c>
      <c r="G8" s="22">
        <v>0.4132</v>
      </c>
      <c r="H8" s="22">
        <v>0.3747</v>
      </c>
      <c r="I8" s="22">
        <v>0.3267</v>
      </c>
      <c r="J8" s="22">
        <v>0.3171</v>
      </c>
      <c r="K8" s="133">
        <f>SUM(E8:J8)</f>
        <v>2.3157</v>
      </c>
      <c r="L8" s="22">
        <v>0.4132</v>
      </c>
      <c r="M8" s="22">
        <v>0.442</v>
      </c>
      <c r="N8" s="22">
        <v>0.5092</v>
      </c>
      <c r="O8" s="22">
        <v>0.5573</v>
      </c>
      <c r="P8" s="22">
        <v>0.6053</v>
      </c>
      <c r="Q8" s="22">
        <v>0.663</v>
      </c>
      <c r="R8" s="133">
        <f>SUM(L8:Q8)</f>
        <v>3.1900000000000004</v>
      </c>
      <c r="S8" s="134">
        <f>K8+R8</f>
        <v>5.505700000000001</v>
      </c>
      <c r="T8" s="19">
        <f t="shared" si="0"/>
        <v>5.505700000000001</v>
      </c>
      <c r="U8" s="19">
        <f t="shared" si="0"/>
        <v>5.505700000000001</v>
      </c>
      <c r="V8" s="19">
        <f>T8</f>
        <v>5.505700000000001</v>
      </c>
    </row>
    <row r="9" spans="2:22" ht="27.75" customHeight="1">
      <c r="B9" s="7">
        <v>3</v>
      </c>
      <c r="C9" s="8" t="s">
        <v>11</v>
      </c>
      <c r="D9" s="9" t="s">
        <v>12</v>
      </c>
      <c r="E9" s="101">
        <f>IF(E5=0,0,E6/E5*100)</f>
        <v>6.888571428571429</v>
      </c>
      <c r="F9" s="101">
        <f>IF(F5=0,0,F6/F5*100)</f>
        <v>6.796923076923076</v>
      </c>
      <c r="G9" s="101">
        <f>IF(G5=0,0,G6/G5*100)</f>
        <v>6.9548387096774205</v>
      </c>
      <c r="H9" s="101">
        <f>IF(H5=0,0,H6/H5*100)</f>
        <v>7.012500000000001</v>
      </c>
      <c r="I9" s="101">
        <f>IF(I5=0,0,I6/I5*100)</f>
        <v>6.834</v>
      </c>
      <c r="J9" s="101">
        <f>IF(J5=0,0,J6/J5*100)</f>
        <v>7.053418803418804</v>
      </c>
      <c r="K9" s="101">
        <f>IF(K5=0,0,K6/K5*100)</f>
        <v>6.917381360777587</v>
      </c>
      <c r="L9" s="101">
        <f>IF(L5=0,0,L6/L5*100)</f>
        <v>8.524000000000001</v>
      </c>
      <c r="M9" s="101">
        <f>IF(M5=0,0,M6/M5*100)</f>
        <v>8.272727272727273</v>
      </c>
      <c r="N9" s="101">
        <f>IF(N5=0,0,N6/N5*100)</f>
        <v>8.736666666666666</v>
      </c>
      <c r="O9" s="101">
        <f>IF(O5=0,0,O6/O5*100)</f>
        <v>9.538333333333334</v>
      </c>
      <c r="P9" s="101">
        <f>IF(P5=0,0,P6/P5*100)</f>
        <v>9.180882352941175</v>
      </c>
      <c r="Q9" s="101">
        <f>IF(Q5=0,0,Q6/Q5*100)</f>
        <v>9.439690863924923</v>
      </c>
      <c r="R9" s="107">
        <f>(SUM(L9:Q9))/6</f>
        <v>8.948716748265563</v>
      </c>
      <c r="S9" s="101">
        <f>IF(S5=0,0,S6/S5*100)</f>
        <v>7.977099236641222</v>
      </c>
      <c r="T9" s="101">
        <f>IF(T5=0,0,T6/T5*100)</f>
        <v>7.977099236641222</v>
      </c>
      <c r="U9" s="101">
        <f>IF(U5=0,0,U6/U5*100)</f>
        <v>7.977099236641222</v>
      </c>
      <c r="V9" s="101">
        <f>IF(V5=0,0,V6/V5*100)</f>
        <v>7.977099236641222</v>
      </c>
    </row>
    <row r="10" spans="2:22" ht="31.5" customHeight="1">
      <c r="B10" s="7">
        <v>4</v>
      </c>
      <c r="C10" s="8" t="s">
        <v>13</v>
      </c>
      <c r="D10" s="9" t="s">
        <v>5</v>
      </c>
      <c r="E10" s="21">
        <f>E5-E6</f>
        <v>6.5178</v>
      </c>
      <c r="F10" s="21">
        <f>F5-F6</f>
        <v>6.0582</v>
      </c>
      <c r="G10" s="21">
        <f>G5-G6</f>
        <v>5.768800000000001</v>
      </c>
      <c r="H10" s="21">
        <f>H5-H6</f>
        <v>5.2073</v>
      </c>
      <c r="I10" s="21">
        <f>I5-I6</f>
        <v>4.6583</v>
      </c>
      <c r="J10" s="21">
        <f>J5-J6</f>
        <v>4.3499</v>
      </c>
      <c r="K10" s="20">
        <f>SUM(E10:J10)</f>
        <v>32.5603</v>
      </c>
      <c r="L10" s="21">
        <f>L5-L6</f>
        <v>4.5738</v>
      </c>
      <c r="M10" s="21">
        <f>M5-M6</f>
        <v>5.045</v>
      </c>
      <c r="N10" s="21">
        <f>N5-N6</f>
        <v>5.4758</v>
      </c>
      <c r="O10" s="21">
        <f>O5-O6</f>
        <v>5.4277</v>
      </c>
      <c r="P10" s="21">
        <f>P5-P6</f>
        <v>6.1757</v>
      </c>
      <c r="Q10" s="21">
        <f>Q5-Q6</f>
        <v>6.562</v>
      </c>
      <c r="R10" s="20">
        <f>SUM(L10:Q10)</f>
        <v>33.26</v>
      </c>
      <c r="S10" s="18">
        <f>K10+R10</f>
        <v>65.8203</v>
      </c>
      <c r="T10" s="21">
        <f>T5-T6</f>
        <v>65.8203</v>
      </c>
      <c r="U10" s="21">
        <f>U5-U6</f>
        <v>65.8203</v>
      </c>
      <c r="V10" s="21">
        <f>V5-V6</f>
        <v>65.8203</v>
      </c>
    </row>
    <row r="11" spans="2:22" ht="22.5" customHeight="1">
      <c r="B11" s="5" t="s">
        <v>14</v>
      </c>
      <c r="C11" s="2" t="s">
        <v>15</v>
      </c>
      <c r="D11" s="1" t="s">
        <v>5</v>
      </c>
      <c r="E11" s="23">
        <v>0.45</v>
      </c>
      <c r="F11" s="23">
        <v>0.47</v>
      </c>
      <c r="G11" s="23">
        <v>0.43</v>
      </c>
      <c r="H11" s="23">
        <v>0.4</v>
      </c>
      <c r="I11" s="23">
        <v>0.32</v>
      </c>
      <c r="J11" s="23">
        <v>0.29</v>
      </c>
      <c r="K11" s="25">
        <f>SUM(E11:J11)</f>
        <v>2.36</v>
      </c>
      <c r="L11" s="23">
        <v>0.27</v>
      </c>
      <c r="M11" s="23">
        <v>0.27</v>
      </c>
      <c r="N11" s="23">
        <v>0.27</v>
      </c>
      <c r="O11" s="23">
        <v>0.35</v>
      </c>
      <c r="P11" s="23">
        <v>0.4</v>
      </c>
      <c r="Q11" s="23">
        <v>0.43</v>
      </c>
      <c r="R11" s="25">
        <f>SUM(L11:Q11)</f>
        <v>1.99</v>
      </c>
      <c r="S11" s="19">
        <f>K11+R11</f>
        <v>4.35</v>
      </c>
      <c r="T11" s="19">
        <f>S11</f>
        <v>4.35</v>
      </c>
      <c r="U11" s="19">
        <f>T11</f>
        <v>4.35</v>
      </c>
      <c r="V11" s="19">
        <f>T11</f>
        <v>4.35</v>
      </c>
    </row>
    <row r="12" spans="2:22" ht="33.75" customHeight="1">
      <c r="B12" s="5" t="s">
        <v>16</v>
      </c>
      <c r="C12" s="2" t="s">
        <v>17</v>
      </c>
      <c r="D12" s="1" t="s">
        <v>5</v>
      </c>
      <c r="E12" s="22">
        <f>E10-E11</f>
        <v>6.0678</v>
      </c>
      <c r="F12" s="22">
        <f>F10-F11</f>
        <v>5.5882000000000005</v>
      </c>
      <c r="G12" s="22">
        <f>G10-G11</f>
        <v>5.338800000000001</v>
      </c>
      <c r="H12" s="22">
        <f>H10-H11</f>
        <v>4.8073</v>
      </c>
      <c r="I12" s="22">
        <f>I10-I11</f>
        <v>4.338299999999999</v>
      </c>
      <c r="J12" s="22">
        <f>J10-J11</f>
        <v>4.0599</v>
      </c>
      <c r="K12" s="103">
        <f>SUM(E12:J12)</f>
        <v>30.200300000000002</v>
      </c>
      <c r="L12" s="22">
        <f>L10-L11</f>
        <v>4.303800000000001</v>
      </c>
      <c r="M12" s="22">
        <f>M10-M11</f>
        <v>4.775</v>
      </c>
      <c r="N12" s="22">
        <f>N10-N11</f>
        <v>5.2058</v>
      </c>
      <c r="O12" s="22">
        <f>O10-O11</f>
        <v>5.0777</v>
      </c>
      <c r="P12" s="22">
        <f>P10-P11</f>
        <v>5.7757</v>
      </c>
      <c r="Q12" s="22">
        <f>Q10-Q11</f>
        <v>6.132000000000001</v>
      </c>
      <c r="R12" s="103">
        <f>SUM(L12:Q12)</f>
        <v>31.270000000000003</v>
      </c>
      <c r="S12" s="105">
        <f>K12+R12</f>
        <v>61.47030000000001</v>
      </c>
      <c r="T12" s="19">
        <f>S12</f>
        <v>61.47030000000001</v>
      </c>
      <c r="U12" s="19">
        <f>T12</f>
        <v>61.47030000000001</v>
      </c>
      <c r="V12" s="19">
        <f>T12</f>
        <v>61.47030000000001</v>
      </c>
    </row>
    <row r="13" spans="2:22" ht="22.5" customHeight="1">
      <c r="B13" s="5"/>
      <c r="C13" s="102" t="s">
        <v>18</v>
      </c>
      <c r="D13" s="3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2:24" ht="22.5" customHeight="1">
      <c r="B14" s="7" t="s">
        <v>19</v>
      </c>
      <c r="C14" s="8" t="s">
        <v>4</v>
      </c>
      <c r="D14" s="9" t="s">
        <v>20</v>
      </c>
      <c r="E14" s="95">
        <f aca="true" t="shared" si="3" ref="E14:J14">E5/(6307/12)*1000</f>
        <v>13.318534961154272</v>
      </c>
      <c r="F14" s="95">
        <f t="shared" si="3"/>
        <v>12.367211035357538</v>
      </c>
      <c r="G14" s="95">
        <f t="shared" si="3"/>
        <v>11.7964166798795</v>
      </c>
      <c r="H14" s="95">
        <f t="shared" si="3"/>
        <v>10.654827968923417</v>
      </c>
      <c r="I14" s="95">
        <f t="shared" si="3"/>
        <v>9.513239257967337</v>
      </c>
      <c r="J14" s="95">
        <f t="shared" si="3"/>
        <v>8.904391945457427</v>
      </c>
      <c r="K14" s="95">
        <f>(SUM(E14:J14))/6</f>
        <v>11.092436974789914</v>
      </c>
      <c r="L14" s="95">
        <f>L5/(6307/12)*1000</f>
        <v>9.513239257967337</v>
      </c>
      <c r="M14" s="95">
        <f aca="true" t="shared" si="4" ref="M14:Q16">M5/(6307/12)*1000</f>
        <v>10.46456318376407</v>
      </c>
      <c r="N14" s="95">
        <f t="shared" si="4"/>
        <v>11.415887109560805</v>
      </c>
      <c r="O14" s="95">
        <f t="shared" si="4"/>
        <v>11.415887109560805</v>
      </c>
      <c r="P14" s="95">
        <f t="shared" si="4"/>
        <v>12.938005390835578</v>
      </c>
      <c r="Q14" s="95">
        <f t="shared" si="4"/>
        <v>13.786586332646266</v>
      </c>
      <c r="R14" s="95">
        <f>(SUM(L14:Q14))/6</f>
        <v>11.58902806405581</v>
      </c>
      <c r="S14" s="95">
        <f>(K14+R14)/2</f>
        <v>11.340732519422861</v>
      </c>
      <c r="T14" s="99">
        <f aca="true" t="shared" si="5" ref="T14:U17">S14</f>
        <v>11.340732519422861</v>
      </c>
      <c r="U14" s="99">
        <f t="shared" si="5"/>
        <v>11.340732519422861</v>
      </c>
      <c r="V14" s="99">
        <f>T14</f>
        <v>11.340732519422861</v>
      </c>
      <c r="X14" s="106"/>
    </row>
    <row r="15" spans="2:22" ht="22.5" customHeight="1">
      <c r="B15" s="7" t="s">
        <v>21</v>
      </c>
      <c r="C15" s="8" t="s">
        <v>6</v>
      </c>
      <c r="D15" s="9" t="s">
        <v>20</v>
      </c>
      <c r="E15" s="95">
        <f>E6/(6307/12)*1000</f>
        <v>0.9174567940383701</v>
      </c>
      <c r="F15" s="95">
        <f aca="true" t="shared" si="6" ref="F15:J16">F6/(6307/12)*1000</f>
        <v>0.8405898208339939</v>
      </c>
      <c r="G15" s="95">
        <f t="shared" si="6"/>
        <v>0.8204217536071032</v>
      </c>
      <c r="H15" s="95">
        <f t="shared" si="6"/>
        <v>0.7471698113207547</v>
      </c>
      <c r="I15" s="95">
        <f t="shared" si="6"/>
        <v>0.6501347708894878</v>
      </c>
      <c r="J15" s="95">
        <f t="shared" si="6"/>
        <v>0.6280640558110037</v>
      </c>
      <c r="K15" s="95">
        <f aca="true" t="shared" si="7" ref="K15:K24">(SUM(E15:J15))/6</f>
        <v>0.7673061677501188</v>
      </c>
      <c r="L15" s="95">
        <f>L6/(6307/12)*1000</f>
        <v>0.8109085143491358</v>
      </c>
      <c r="M15" s="95">
        <f t="shared" si="4"/>
        <v>0.8657047724750278</v>
      </c>
      <c r="N15" s="95">
        <f t="shared" si="4"/>
        <v>0.9973680038052957</v>
      </c>
      <c r="O15" s="95">
        <f t="shared" si="4"/>
        <v>1.0888853654669415</v>
      </c>
      <c r="P15" s="95">
        <f t="shared" si="4"/>
        <v>1.1878230537498016</v>
      </c>
      <c r="Q15" s="95">
        <f t="shared" si="4"/>
        <v>1.3014111304899316</v>
      </c>
      <c r="R15" s="95">
        <f aca="true" t="shared" si="8" ref="R15:R24">(SUM(L15:Q15))/6</f>
        <v>1.0420168067226891</v>
      </c>
      <c r="S15" s="95">
        <f aca="true" t="shared" si="9" ref="S15:S21">(K15+R15)/2</f>
        <v>0.904661487236404</v>
      </c>
      <c r="T15" s="99">
        <f t="shared" si="5"/>
        <v>0.904661487236404</v>
      </c>
      <c r="U15" s="99">
        <f t="shared" si="5"/>
        <v>0.904661487236404</v>
      </c>
      <c r="V15" s="99">
        <f>T15</f>
        <v>0.904661487236404</v>
      </c>
    </row>
    <row r="16" spans="2:22" ht="22.5" customHeight="1">
      <c r="B16" s="5" t="s">
        <v>22</v>
      </c>
      <c r="C16" s="2" t="s">
        <v>8</v>
      </c>
      <c r="D16" s="1" t="s">
        <v>20</v>
      </c>
      <c r="E16" s="97">
        <f>E7/(6307/12)*1000</f>
        <v>0.039955604883462816</v>
      </c>
      <c r="F16" s="97">
        <f t="shared" si="6"/>
        <v>0.03615030918027588</v>
      </c>
      <c r="G16" s="97">
        <f t="shared" si="6"/>
        <v>0.034247661328682406</v>
      </c>
      <c r="H16" s="97">
        <f t="shared" si="6"/>
        <v>0.034247661328682406</v>
      </c>
      <c r="I16" s="97">
        <f t="shared" si="6"/>
        <v>0.02853971777390201</v>
      </c>
      <c r="J16" s="97">
        <f t="shared" si="6"/>
        <v>0.024734422070715075</v>
      </c>
      <c r="K16" s="97">
        <f t="shared" si="7"/>
        <v>0.0329792294276201</v>
      </c>
      <c r="L16" s="97">
        <f>L7/(6307/12)*1000</f>
        <v>0.024734422070715075</v>
      </c>
      <c r="M16" s="97">
        <f t="shared" si="4"/>
        <v>0.024734422070715075</v>
      </c>
      <c r="N16" s="97">
        <f t="shared" si="4"/>
        <v>0.02853971777390201</v>
      </c>
      <c r="O16" s="97">
        <f t="shared" si="4"/>
        <v>0.02853971777390201</v>
      </c>
      <c r="P16" s="97">
        <f t="shared" si="4"/>
        <v>0.03615030918027588</v>
      </c>
      <c r="Q16" s="97">
        <f t="shared" si="4"/>
        <v>0.039955604883462816</v>
      </c>
      <c r="R16" s="97">
        <f t="shared" si="8"/>
        <v>0.030442365625495474</v>
      </c>
      <c r="S16" s="97">
        <f t="shared" si="9"/>
        <v>0.03171079752655778</v>
      </c>
      <c r="T16" s="100">
        <f t="shared" si="5"/>
        <v>0.03171079752655778</v>
      </c>
      <c r="U16" s="100">
        <f t="shared" si="5"/>
        <v>0.03171079752655778</v>
      </c>
      <c r="V16" s="100">
        <f>T16</f>
        <v>0.03171079752655778</v>
      </c>
    </row>
    <row r="17" spans="2:22" ht="22.5" customHeight="1">
      <c r="B17" s="5" t="s">
        <v>23</v>
      </c>
      <c r="C17" s="2" t="s">
        <v>10</v>
      </c>
      <c r="D17" s="1" t="s">
        <v>20</v>
      </c>
      <c r="E17" s="97">
        <f>E15-E16</f>
        <v>0.8775011891549073</v>
      </c>
      <c r="F17" s="97">
        <f aca="true" t="shared" si="10" ref="E17:J17">F15-F16</f>
        <v>0.8044395116537181</v>
      </c>
      <c r="G17" s="97">
        <f t="shared" si="10"/>
        <v>0.7861740922784208</v>
      </c>
      <c r="H17" s="97">
        <f t="shared" si="10"/>
        <v>0.7129221499920723</v>
      </c>
      <c r="I17" s="97">
        <f t="shared" si="10"/>
        <v>0.6215950531155858</v>
      </c>
      <c r="J17" s="97">
        <f t="shared" si="10"/>
        <v>0.6033296337402886</v>
      </c>
      <c r="K17" s="97">
        <f t="shared" si="7"/>
        <v>0.7343269383224987</v>
      </c>
      <c r="L17" s="97">
        <f aca="true" t="shared" si="11" ref="L17:Q17">L15-L16</f>
        <v>0.7861740922784207</v>
      </c>
      <c r="M17" s="97">
        <f t="shared" si="11"/>
        <v>0.8409703504043127</v>
      </c>
      <c r="N17" s="97">
        <f t="shared" si="11"/>
        <v>0.9688282860313937</v>
      </c>
      <c r="O17" s="97">
        <f t="shared" si="11"/>
        <v>1.0603456476930395</v>
      </c>
      <c r="P17" s="97">
        <f t="shared" si="11"/>
        <v>1.1516727445695256</v>
      </c>
      <c r="Q17" s="97">
        <f t="shared" si="11"/>
        <v>1.2614555256064688</v>
      </c>
      <c r="R17" s="97">
        <f t="shared" si="8"/>
        <v>1.0115744410971936</v>
      </c>
      <c r="S17" s="97">
        <f t="shared" si="9"/>
        <v>0.8729506897098462</v>
      </c>
      <c r="T17" s="100">
        <f t="shared" si="5"/>
        <v>0.8729506897098462</v>
      </c>
      <c r="U17" s="100">
        <f t="shared" si="5"/>
        <v>0.8729506897098462</v>
      </c>
      <c r="V17" s="100">
        <f>T17</f>
        <v>0.8729506897098462</v>
      </c>
    </row>
    <row r="18" spans="2:22" ht="22.5" customHeight="1">
      <c r="B18" s="7" t="s">
        <v>24</v>
      </c>
      <c r="C18" s="8" t="s">
        <v>11</v>
      </c>
      <c r="D18" s="9" t="s">
        <v>12</v>
      </c>
      <c r="E18" s="101">
        <f>IF(E14=0,0,E15/E14*100)</f>
        <v>6.888571428571429</v>
      </c>
      <c r="F18" s="101">
        <f aca="true" t="shared" si="12" ref="E18:J18">IF(F14=0,0,F15/F14*100)</f>
        <v>6.796923076923076</v>
      </c>
      <c r="G18" s="101">
        <f t="shared" si="12"/>
        <v>6.954838709677419</v>
      </c>
      <c r="H18" s="101">
        <f t="shared" si="12"/>
        <v>7.012500000000001</v>
      </c>
      <c r="I18" s="101">
        <f t="shared" si="12"/>
        <v>6.834</v>
      </c>
      <c r="J18" s="101">
        <f t="shared" si="12"/>
        <v>7.053418803418805</v>
      </c>
      <c r="K18" s="107">
        <f t="shared" si="7"/>
        <v>6.923375336431789</v>
      </c>
      <c r="L18" s="101">
        <f aca="true" t="shared" si="13" ref="L18:Q18">IF(L14=0,0,L15/L14*100)</f>
        <v>8.524</v>
      </c>
      <c r="M18" s="101">
        <f t="shared" si="13"/>
        <v>8.272727272727273</v>
      </c>
      <c r="N18" s="101">
        <f t="shared" si="13"/>
        <v>8.736666666666668</v>
      </c>
      <c r="O18" s="101">
        <f t="shared" si="13"/>
        <v>9.538333333333334</v>
      </c>
      <c r="P18" s="101">
        <f t="shared" si="13"/>
        <v>9.180882352941175</v>
      </c>
      <c r="Q18" s="101">
        <f t="shared" si="13"/>
        <v>9.439690863924923</v>
      </c>
      <c r="R18" s="107">
        <f t="shared" si="8"/>
        <v>8.948716748265563</v>
      </c>
      <c r="S18" s="101">
        <f>IF(S14=0,0,S15/S14*100)</f>
        <v>7.977099236641223</v>
      </c>
      <c r="T18" s="101">
        <f>IF(T14=0,0,T15/T14*100)</f>
        <v>7.977099236641223</v>
      </c>
      <c r="U18" s="101">
        <f>IF(U14=0,0,U15/U14*100)</f>
        <v>7.977099236641223</v>
      </c>
      <c r="V18" s="101">
        <f>IF(V14=0,0,V15/V14*100)</f>
        <v>7.977099236641223</v>
      </c>
    </row>
    <row r="19" spans="2:22" ht="22.5" customHeight="1">
      <c r="B19" s="7" t="s">
        <v>25</v>
      </c>
      <c r="C19" s="8" t="s">
        <v>26</v>
      </c>
      <c r="D19" s="9" t="s">
        <v>20</v>
      </c>
      <c r="E19" s="95">
        <f aca="true" t="shared" si="14" ref="E19:J19">E14-E15</f>
        <v>12.401078167115902</v>
      </c>
      <c r="F19" s="95">
        <f t="shared" si="14"/>
        <v>11.526621214523544</v>
      </c>
      <c r="G19" s="95">
        <f t="shared" si="14"/>
        <v>10.975994926272396</v>
      </c>
      <c r="H19" s="95">
        <f t="shared" si="14"/>
        <v>9.907658157602663</v>
      </c>
      <c r="I19" s="95">
        <f t="shared" si="14"/>
        <v>8.863104487077848</v>
      </c>
      <c r="J19" s="95">
        <f t="shared" si="14"/>
        <v>8.276327889646423</v>
      </c>
      <c r="K19" s="95">
        <f t="shared" si="7"/>
        <v>10.325130807039796</v>
      </c>
      <c r="L19" s="95">
        <f aca="true" t="shared" si="15" ref="L19:Q19">L14-L15</f>
        <v>8.702330743618202</v>
      </c>
      <c r="M19" s="95">
        <f t="shared" si="15"/>
        <v>9.598858411289044</v>
      </c>
      <c r="N19" s="95">
        <f t="shared" si="15"/>
        <v>10.418519105755509</v>
      </c>
      <c r="O19" s="95">
        <f t="shared" si="15"/>
        <v>10.327001744093863</v>
      </c>
      <c r="P19" s="95">
        <f t="shared" si="15"/>
        <v>11.750182337085777</v>
      </c>
      <c r="Q19" s="95">
        <f t="shared" si="15"/>
        <v>12.485175202156334</v>
      </c>
      <c r="R19" s="95">
        <f>(SUM(L19:Q19))/6</f>
        <v>10.547011257333121</v>
      </c>
      <c r="S19" s="95">
        <f t="shared" si="9"/>
        <v>10.436071032186458</v>
      </c>
      <c r="T19" s="96">
        <f>T14-T15</f>
        <v>10.436071032186458</v>
      </c>
      <c r="U19" s="96">
        <f>U14-U15</f>
        <v>10.436071032186458</v>
      </c>
      <c r="V19" s="96">
        <f>V14-V15</f>
        <v>10.436071032186458</v>
      </c>
    </row>
    <row r="20" spans="2:22" ht="22.5" customHeight="1">
      <c r="B20" s="5" t="s">
        <v>27</v>
      </c>
      <c r="C20" s="2" t="s">
        <v>15</v>
      </c>
      <c r="D20" s="1" t="s">
        <v>20</v>
      </c>
      <c r="E20" s="97">
        <f aca="true" t="shared" si="16" ref="E20:J20">E19-E21</f>
        <v>0.5430781671159011</v>
      </c>
      <c r="F20" s="97">
        <f t="shared" si="16"/>
        <v>0.8996212145235454</v>
      </c>
      <c r="G20" s="97">
        <f t="shared" si="16"/>
        <v>0.9739949262723968</v>
      </c>
      <c r="H20" s="97">
        <f t="shared" si="16"/>
        <v>1.1906581576026625</v>
      </c>
      <c r="I20" s="97">
        <f t="shared" si="16"/>
        <v>0.6471044870778471</v>
      </c>
      <c r="J20" s="97">
        <f t="shared" si="16"/>
        <v>0.24632788964642138</v>
      </c>
      <c r="K20" s="97">
        <f t="shared" si="7"/>
        <v>0.7501308070397957</v>
      </c>
      <c r="L20" s="97">
        <v>0.8060241002061179</v>
      </c>
      <c r="M20" s="97">
        <v>0.8440638972570174</v>
      </c>
      <c r="N20" s="97">
        <v>0.7803053749801805</v>
      </c>
      <c r="O20" s="97">
        <v>1.2167244331694942</v>
      </c>
      <c r="P20" s="97">
        <v>0.6122860313936886</v>
      </c>
      <c r="Q20" s="97">
        <v>0.240810210876802</v>
      </c>
      <c r="R20" s="97">
        <f t="shared" si="8"/>
        <v>0.7500356746472168</v>
      </c>
      <c r="S20" s="97">
        <f t="shared" si="9"/>
        <v>0.7500832408435063</v>
      </c>
      <c r="T20" s="100">
        <f>S20</f>
        <v>0.7500832408435063</v>
      </c>
      <c r="U20" s="100">
        <f>T20</f>
        <v>0.7500832408435063</v>
      </c>
      <c r="V20" s="100">
        <f>T20</f>
        <v>0.7500832408435063</v>
      </c>
    </row>
    <row r="21" spans="2:22" ht="22.5" customHeight="1">
      <c r="B21" s="5" t="s">
        <v>28</v>
      </c>
      <c r="C21" s="2" t="s">
        <v>17</v>
      </c>
      <c r="D21" s="1" t="s">
        <v>20</v>
      </c>
      <c r="E21" s="98">
        <v>11.858</v>
      </c>
      <c r="F21" s="98">
        <v>10.626999999999999</v>
      </c>
      <c r="G21" s="98">
        <v>10.001999999999999</v>
      </c>
      <c r="H21" s="98">
        <v>8.717</v>
      </c>
      <c r="I21" s="98">
        <v>8.216000000000001</v>
      </c>
      <c r="J21" s="98">
        <v>8.030000000000001</v>
      </c>
      <c r="K21" s="104">
        <f t="shared" si="7"/>
        <v>9.575</v>
      </c>
      <c r="L21" s="98">
        <v>8.123000000000001</v>
      </c>
      <c r="M21" s="98">
        <v>8.483</v>
      </c>
      <c r="N21" s="98">
        <v>9.896</v>
      </c>
      <c r="O21" s="98">
        <v>10.042</v>
      </c>
      <c r="P21" s="98">
        <v>11.225999999999999</v>
      </c>
      <c r="Q21" s="98">
        <v>11.7292</v>
      </c>
      <c r="R21" s="104">
        <f t="shared" si="8"/>
        <v>9.916533333333334</v>
      </c>
      <c r="S21" s="104">
        <f t="shared" si="9"/>
        <v>9.745766666666666</v>
      </c>
      <c r="T21" s="100">
        <f>S21</f>
        <v>9.745766666666666</v>
      </c>
      <c r="U21" s="100">
        <f>T21</f>
        <v>9.745766666666666</v>
      </c>
      <c r="V21" s="100">
        <f>T21</f>
        <v>9.745766666666666</v>
      </c>
    </row>
    <row r="22" spans="2:22" ht="22.5" customHeight="1">
      <c r="B22" s="7" t="s">
        <v>29</v>
      </c>
      <c r="C22" s="8" t="s">
        <v>30</v>
      </c>
      <c r="D22" s="11" t="s">
        <v>20</v>
      </c>
      <c r="E22" s="96">
        <f>E19</f>
        <v>12.401078167115902</v>
      </c>
      <c r="F22" s="96">
        <f aca="true" t="shared" si="17" ref="F22:V22">F19</f>
        <v>11.526621214523544</v>
      </c>
      <c r="G22" s="96">
        <f t="shared" si="17"/>
        <v>10.975994926272396</v>
      </c>
      <c r="H22" s="96">
        <f t="shared" si="17"/>
        <v>9.907658157602663</v>
      </c>
      <c r="I22" s="96">
        <f t="shared" si="17"/>
        <v>8.863104487077848</v>
      </c>
      <c r="J22" s="96">
        <f t="shared" si="17"/>
        <v>8.276327889646423</v>
      </c>
      <c r="K22" s="95">
        <f t="shared" si="7"/>
        <v>10.325130807039796</v>
      </c>
      <c r="L22" s="96">
        <f aca="true" t="shared" si="18" ref="L22:Q24">L19</f>
        <v>8.702330743618202</v>
      </c>
      <c r="M22" s="96">
        <f t="shared" si="18"/>
        <v>9.598858411289044</v>
      </c>
      <c r="N22" s="96">
        <f t="shared" si="18"/>
        <v>10.418519105755509</v>
      </c>
      <c r="O22" s="96">
        <f t="shared" si="18"/>
        <v>10.327001744093863</v>
      </c>
      <c r="P22" s="96">
        <f t="shared" si="18"/>
        <v>11.750182337085777</v>
      </c>
      <c r="Q22" s="96">
        <f t="shared" si="18"/>
        <v>12.485175202156334</v>
      </c>
      <c r="R22" s="95">
        <f t="shared" si="8"/>
        <v>10.547011257333121</v>
      </c>
      <c r="S22" s="96">
        <f t="shared" si="17"/>
        <v>10.436071032186458</v>
      </c>
      <c r="T22" s="96">
        <f t="shared" si="17"/>
        <v>10.436071032186458</v>
      </c>
      <c r="U22" s="96">
        <f t="shared" si="17"/>
        <v>10.436071032186458</v>
      </c>
      <c r="V22" s="96">
        <f t="shared" si="17"/>
        <v>10.436071032186458</v>
      </c>
    </row>
    <row r="23" spans="2:22" ht="22.5" customHeight="1">
      <c r="B23" s="5" t="s">
        <v>31</v>
      </c>
      <c r="C23" s="2" t="s">
        <v>8</v>
      </c>
      <c r="D23" s="3" t="s">
        <v>20</v>
      </c>
      <c r="E23" s="98">
        <f>E20</f>
        <v>0.5430781671159011</v>
      </c>
      <c r="F23" s="98">
        <f aca="true" t="shared" si="19" ref="F23:V23">F20</f>
        <v>0.8996212145235454</v>
      </c>
      <c r="G23" s="98">
        <f t="shared" si="19"/>
        <v>0.9739949262723968</v>
      </c>
      <c r="H23" s="98">
        <f t="shared" si="19"/>
        <v>1.1906581576026625</v>
      </c>
      <c r="I23" s="98">
        <f t="shared" si="19"/>
        <v>0.6471044870778471</v>
      </c>
      <c r="J23" s="98">
        <f t="shared" si="19"/>
        <v>0.24632788964642138</v>
      </c>
      <c r="K23" s="97">
        <f t="shared" si="7"/>
        <v>0.7501308070397957</v>
      </c>
      <c r="L23" s="98">
        <f t="shared" si="18"/>
        <v>0.8060241002061179</v>
      </c>
      <c r="M23" s="98">
        <f t="shared" si="18"/>
        <v>0.8440638972570174</v>
      </c>
      <c r="N23" s="98">
        <f t="shared" si="18"/>
        <v>0.7803053749801805</v>
      </c>
      <c r="O23" s="98">
        <f t="shared" si="18"/>
        <v>1.2167244331694942</v>
      </c>
      <c r="P23" s="98">
        <f t="shared" si="18"/>
        <v>0.6122860313936886</v>
      </c>
      <c r="Q23" s="98">
        <f t="shared" si="18"/>
        <v>0.240810210876802</v>
      </c>
      <c r="R23" s="97">
        <f t="shared" si="8"/>
        <v>0.7500356746472168</v>
      </c>
      <c r="S23" s="98">
        <f t="shared" si="19"/>
        <v>0.7500832408435063</v>
      </c>
      <c r="T23" s="98">
        <f t="shared" si="19"/>
        <v>0.7500832408435063</v>
      </c>
      <c r="U23" s="98">
        <f t="shared" si="19"/>
        <v>0.7500832408435063</v>
      </c>
      <c r="V23" s="98">
        <f t="shared" si="19"/>
        <v>0.7500832408435063</v>
      </c>
    </row>
    <row r="24" spans="2:22" ht="22.5" customHeight="1">
      <c r="B24" s="5" t="s">
        <v>32</v>
      </c>
      <c r="C24" s="2" t="s">
        <v>33</v>
      </c>
      <c r="D24" s="3" t="s">
        <v>20</v>
      </c>
      <c r="E24" s="98">
        <f>E21</f>
        <v>11.858</v>
      </c>
      <c r="F24" s="98">
        <f aca="true" t="shared" si="20" ref="F24:V24">F21</f>
        <v>10.626999999999999</v>
      </c>
      <c r="G24" s="98">
        <f t="shared" si="20"/>
        <v>10.001999999999999</v>
      </c>
      <c r="H24" s="98">
        <f t="shared" si="20"/>
        <v>8.717</v>
      </c>
      <c r="I24" s="98">
        <f t="shared" si="20"/>
        <v>8.216000000000001</v>
      </c>
      <c r="J24" s="98">
        <f t="shared" si="20"/>
        <v>8.030000000000001</v>
      </c>
      <c r="K24" s="97">
        <f t="shared" si="7"/>
        <v>9.575</v>
      </c>
      <c r="L24" s="98">
        <f t="shared" si="18"/>
        <v>8.123000000000001</v>
      </c>
      <c r="M24" s="98">
        <f t="shared" si="18"/>
        <v>8.483</v>
      </c>
      <c r="N24" s="98">
        <f t="shared" si="18"/>
        <v>9.896</v>
      </c>
      <c r="O24" s="98">
        <f t="shared" si="18"/>
        <v>10.042</v>
      </c>
      <c r="P24" s="98">
        <f t="shared" si="18"/>
        <v>11.225999999999999</v>
      </c>
      <c r="Q24" s="98">
        <f t="shared" si="18"/>
        <v>11.7292</v>
      </c>
      <c r="R24" s="97">
        <f t="shared" si="8"/>
        <v>9.916533333333334</v>
      </c>
      <c r="S24" s="98">
        <f t="shared" si="20"/>
        <v>9.745766666666666</v>
      </c>
      <c r="T24" s="98">
        <f t="shared" si="20"/>
        <v>9.745766666666666</v>
      </c>
      <c r="U24" s="98">
        <f t="shared" si="20"/>
        <v>9.745766666666666</v>
      </c>
      <c r="V24" s="98">
        <f t="shared" si="20"/>
        <v>9.745766666666666</v>
      </c>
    </row>
    <row r="25" spans="2:22" ht="22.5" customHeight="1">
      <c r="B25" s="7" t="s">
        <v>34</v>
      </c>
      <c r="C25" s="8" t="s">
        <v>35</v>
      </c>
      <c r="D25" s="11" t="s">
        <v>36</v>
      </c>
      <c r="E25" s="101">
        <v>26.199999999999996</v>
      </c>
      <c r="F25" s="101">
        <v>26.199999999999996</v>
      </c>
      <c r="G25" s="101">
        <v>26.199999999999996</v>
      </c>
      <c r="H25" s="101">
        <v>26.199999999999996</v>
      </c>
      <c r="I25" s="101">
        <v>26.199999999999996</v>
      </c>
      <c r="J25" s="101">
        <v>26.199999999999996</v>
      </c>
      <c r="K25" s="101">
        <v>26.199999999999996</v>
      </c>
      <c r="L25" s="101">
        <v>26.199999999999996</v>
      </c>
      <c r="M25" s="101">
        <v>26.199999999999996</v>
      </c>
      <c r="N25" s="101">
        <v>26.199999999999996</v>
      </c>
      <c r="O25" s="101">
        <v>26.199999999999996</v>
      </c>
      <c r="P25" s="101">
        <v>26.199999999999996</v>
      </c>
      <c r="Q25" s="101">
        <v>26.199999999999996</v>
      </c>
      <c r="R25" s="101">
        <v>26.199999999999996</v>
      </c>
      <c r="S25" s="101">
        <v>26.199999999999996</v>
      </c>
      <c r="T25" s="101">
        <v>26.199999999999996</v>
      </c>
      <c r="U25" s="101">
        <v>26.199999999999996</v>
      </c>
      <c r="V25" s="101">
        <v>26.199999999999996</v>
      </c>
    </row>
    <row r="26" spans="2:22" ht="22.5" customHeight="1">
      <c r="B26" s="5" t="s">
        <v>37</v>
      </c>
      <c r="C26" s="2" t="s">
        <v>8</v>
      </c>
      <c r="D26" s="3" t="s">
        <v>36</v>
      </c>
      <c r="E26" s="10">
        <v>1.3030000000000002</v>
      </c>
      <c r="F26" s="10">
        <v>1.3030000000000002</v>
      </c>
      <c r="G26" s="10">
        <v>1.3030000000000002</v>
      </c>
      <c r="H26" s="10">
        <v>1.3030000000000002</v>
      </c>
      <c r="I26" s="10">
        <v>1.3030000000000002</v>
      </c>
      <c r="J26" s="10">
        <v>1.3030000000000002</v>
      </c>
      <c r="K26" s="10">
        <v>1.3030000000000002</v>
      </c>
      <c r="L26" s="10">
        <v>1.3030000000000002</v>
      </c>
      <c r="M26" s="10">
        <v>1.3030000000000002</v>
      </c>
      <c r="N26" s="10">
        <v>1.3030000000000002</v>
      </c>
      <c r="O26" s="10">
        <v>1.3030000000000002</v>
      </c>
      <c r="P26" s="10">
        <v>1.3030000000000002</v>
      </c>
      <c r="Q26" s="10">
        <v>1.3030000000000002</v>
      </c>
      <c r="R26" s="10">
        <v>1.3030000000000002</v>
      </c>
      <c r="S26" s="10">
        <v>1.3030000000000002</v>
      </c>
      <c r="T26" s="10">
        <v>1.3030000000000002</v>
      </c>
      <c r="U26" s="10">
        <v>1.3030000000000002</v>
      </c>
      <c r="V26" s="10">
        <v>1.3030000000000002</v>
      </c>
    </row>
    <row r="27" spans="2:22" ht="22.5" customHeight="1" thickBot="1">
      <c r="B27" s="12" t="s">
        <v>38</v>
      </c>
      <c r="C27" s="13" t="s">
        <v>33</v>
      </c>
      <c r="D27" s="14" t="s">
        <v>36</v>
      </c>
      <c r="E27" s="15">
        <v>24.896999999999995</v>
      </c>
      <c r="F27" s="15">
        <v>24.896999999999995</v>
      </c>
      <c r="G27" s="15">
        <v>24.896999999999995</v>
      </c>
      <c r="H27" s="15">
        <v>24.896999999999995</v>
      </c>
      <c r="I27" s="15">
        <v>24.896999999999995</v>
      </c>
      <c r="J27" s="15">
        <v>24.896999999999995</v>
      </c>
      <c r="K27" s="15">
        <v>24.896999999999995</v>
      </c>
      <c r="L27" s="15">
        <v>24.896999999999995</v>
      </c>
      <c r="M27" s="15">
        <v>24.896999999999995</v>
      </c>
      <c r="N27" s="15">
        <v>24.896999999999995</v>
      </c>
      <c r="O27" s="15">
        <v>24.896999999999995</v>
      </c>
      <c r="P27" s="15">
        <v>24.896999999999995</v>
      </c>
      <c r="Q27" s="15">
        <v>24.896999999999995</v>
      </c>
      <c r="R27" s="15">
        <v>24.896999999999995</v>
      </c>
      <c r="S27" s="15">
        <v>24.896999999999995</v>
      </c>
      <c r="T27" s="15">
        <v>24.896999999999995</v>
      </c>
      <c r="U27" s="15">
        <v>24.896999999999995</v>
      </c>
      <c r="V27" s="15">
        <v>24.9</v>
      </c>
    </row>
    <row r="28" spans="2:22" ht="1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2:16" ht="1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2" spans="5:18" ht="22.5" customHeight="1"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ht="22.5" customHeight="1"/>
  </sheetData>
  <sheetProtection/>
  <mergeCells count="8">
    <mergeCell ref="V2:V3"/>
    <mergeCell ref="S2:S3"/>
    <mergeCell ref="T2:T3"/>
    <mergeCell ref="U2:U3"/>
    <mergeCell ref="B2:B3"/>
    <mergeCell ref="C2:C3"/>
    <mergeCell ref="D2:D3"/>
    <mergeCell ref="E2:Q2"/>
  </mergeCells>
  <dataValidations count="2">
    <dataValidation type="decimal" allowBlank="1" showInputMessage="1" showErrorMessage="1" errorTitle="Внимание" error="Допускается ввод только действительных чисел!" sqref="R6:R12 L7:Q8 R14:S14 E5:R5 K6:K8 L19:Q20 E7:J8 E11:J12 K10:K12 S15:S17 K15:K24 E15:J17 E19:J20 E23:J24 S23:V24 S19:S21 R15:R24 E26:V27 L14:Q17 L23:Q24 E14:K14 L11:Q12">
      <formula1>-999999999999999000000000</formula1>
      <formula2>9.99999999999999E+23</formula2>
    </dataValidation>
    <dataValidation type="decimal" allowBlank="1" showInputMessage="1" showErrorMessage="1" sqref="L6:Q6 E22:J22 T14:V18 S5:S12 T11:V12 T20:V21 E6:J6 T5:V9 L18:Q18 E18:J18 S22:V22 E25:V25 L22:Q22 S18 E9:Q9">
      <formula1>-1000000000000000</formula1>
      <formula2>1000000000000000</formula2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A40"/>
  <sheetViews>
    <sheetView zoomScale="82" zoomScaleNormal="82" zoomScalePageLayoutView="0" workbookViewId="0" topLeftCell="A19">
      <selection activeCell="L19" sqref="L19"/>
    </sheetView>
  </sheetViews>
  <sheetFormatPr defaultColWidth="9.140625" defaultRowHeight="18.75" customHeight="1"/>
  <cols>
    <col min="1" max="1" width="9.140625" style="27" customWidth="1"/>
    <col min="2" max="2" width="53.8515625" style="27" customWidth="1"/>
    <col min="3" max="3" width="20.7109375" style="27" customWidth="1"/>
    <col min="4" max="7" width="17.57421875" style="27" customWidth="1"/>
    <col min="8" max="16384" width="9.140625" style="27" customWidth="1"/>
  </cols>
  <sheetData>
    <row r="1" spans="1:209" ht="18.75" customHeight="1" thickBot="1">
      <c r="A1" s="123" t="s">
        <v>57</v>
      </c>
      <c r="B1" s="123"/>
      <c r="C1" s="123"/>
      <c r="D1" s="123"/>
      <c r="E1" s="123"/>
      <c r="F1" s="123"/>
      <c r="G1" s="123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  <c r="FU1" s="124"/>
      <c r="FV1" s="124"/>
      <c r="FW1" s="124"/>
      <c r="FX1" s="124"/>
      <c r="FY1" s="124"/>
      <c r="FZ1" s="124"/>
      <c r="GA1" s="124"/>
      <c r="GB1" s="124"/>
      <c r="GC1" s="124"/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4"/>
    </row>
    <row r="2" spans="1:7" ht="18.75" customHeight="1">
      <c r="A2" s="125" t="s">
        <v>0</v>
      </c>
      <c r="B2" s="127" t="s">
        <v>73</v>
      </c>
      <c r="C2" s="127" t="s">
        <v>71</v>
      </c>
      <c r="D2" s="127" t="s">
        <v>74</v>
      </c>
      <c r="E2" s="127"/>
      <c r="F2" s="127"/>
      <c r="G2" s="129"/>
    </row>
    <row r="3" spans="1:7" ht="18.75" customHeight="1">
      <c r="A3" s="126"/>
      <c r="B3" s="128"/>
      <c r="C3" s="128"/>
      <c r="D3" s="28" t="s">
        <v>60</v>
      </c>
      <c r="E3" s="28" t="s">
        <v>61</v>
      </c>
      <c r="F3" s="28" t="s">
        <v>62</v>
      </c>
      <c r="G3" s="29" t="s">
        <v>72</v>
      </c>
    </row>
    <row r="4" spans="1:7" ht="18.75" customHeight="1">
      <c r="A4" s="30">
        <v>0</v>
      </c>
      <c r="B4" s="31">
        <v>1</v>
      </c>
      <c r="C4" s="31">
        <v>3</v>
      </c>
      <c r="D4" s="31">
        <v>4</v>
      </c>
      <c r="E4" s="31">
        <v>5</v>
      </c>
      <c r="F4" s="31">
        <v>6</v>
      </c>
      <c r="G4" s="32">
        <v>7</v>
      </c>
    </row>
    <row r="5" spans="1:7" ht="18.75" customHeight="1">
      <c r="A5" s="120" t="s">
        <v>110</v>
      </c>
      <c r="B5" s="121"/>
      <c r="C5" s="121"/>
      <c r="D5" s="121"/>
      <c r="E5" s="121"/>
      <c r="F5" s="121"/>
      <c r="G5" s="122"/>
    </row>
    <row r="6" spans="1:7" ht="18.75" customHeight="1">
      <c r="A6" s="33" t="s">
        <v>58</v>
      </c>
      <c r="B6" s="34" t="s">
        <v>75</v>
      </c>
      <c r="C6" s="35">
        <f>SUM(D6:G6)</f>
        <v>71.53</v>
      </c>
      <c r="D6" s="35">
        <f>D7+D8+D11+D14</f>
        <v>70.13</v>
      </c>
      <c r="E6" s="35">
        <f>E7+E8+E11+E14</f>
        <v>0</v>
      </c>
      <c r="F6" s="35">
        <f>F7+F8+F11+F14</f>
        <v>1.4</v>
      </c>
      <c r="G6" s="36">
        <f>G7+G8+G11+G14</f>
        <v>0</v>
      </c>
    </row>
    <row r="7" spans="1:7" ht="19.5" customHeight="1">
      <c r="A7" s="33" t="s">
        <v>59</v>
      </c>
      <c r="B7" s="37" t="s">
        <v>76</v>
      </c>
      <c r="C7" s="35">
        <f aca="true" t="shared" si="0" ref="C7:C40">SUM(D7:G7)</f>
        <v>0</v>
      </c>
      <c r="D7" s="38"/>
      <c r="E7" s="38"/>
      <c r="F7" s="38"/>
      <c r="G7" s="39"/>
    </row>
    <row r="8" spans="1:7" ht="18.75" customHeight="1">
      <c r="A8" s="33" t="s">
        <v>63</v>
      </c>
      <c r="B8" s="37" t="s">
        <v>77</v>
      </c>
      <c r="C8" s="35">
        <f t="shared" si="0"/>
        <v>0</v>
      </c>
      <c r="D8" s="35">
        <f>SUM(D9:D10)</f>
        <v>0</v>
      </c>
      <c r="E8" s="35">
        <f>SUM(E9:E10)</f>
        <v>0</v>
      </c>
      <c r="F8" s="35">
        <f>SUM(F9:F10)</f>
        <v>0</v>
      </c>
      <c r="G8" s="36">
        <f>SUM(G9:G10)</f>
        <v>0</v>
      </c>
    </row>
    <row r="9" spans="1:7" ht="18.75" customHeight="1" hidden="1">
      <c r="A9" s="40" t="s">
        <v>78</v>
      </c>
      <c r="B9" s="41"/>
      <c r="C9" s="42"/>
      <c r="D9" s="42"/>
      <c r="E9" s="42"/>
      <c r="F9" s="42"/>
      <c r="G9" s="43"/>
    </row>
    <row r="10" spans="1:7" ht="18.75" customHeight="1">
      <c r="A10" s="44"/>
      <c r="B10" s="45" t="s">
        <v>79</v>
      </c>
      <c r="C10" s="46"/>
      <c r="D10" s="46"/>
      <c r="E10" s="46"/>
      <c r="F10" s="46"/>
      <c r="G10" s="47"/>
    </row>
    <row r="11" spans="1:7" ht="18.75" customHeight="1">
      <c r="A11" s="33" t="s">
        <v>64</v>
      </c>
      <c r="B11" s="37" t="s">
        <v>80</v>
      </c>
      <c r="C11" s="35">
        <f t="shared" si="0"/>
        <v>0</v>
      </c>
      <c r="D11" s="35">
        <f>SUM(D12:D13)</f>
        <v>0</v>
      </c>
      <c r="E11" s="35">
        <f>SUM(E12:E13)</f>
        <v>0</v>
      </c>
      <c r="F11" s="35">
        <f>SUM(F12:F13)</f>
        <v>0</v>
      </c>
      <c r="G11" s="36">
        <f>SUM(G12:G13)</f>
        <v>0</v>
      </c>
    </row>
    <row r="12" spans="1:7" ht="18.75" customHeight="1">
      <c r="A12" s="40" t="s">
        <v>81</v>
      </c>
      <c r="B12" s="41"/>
      <c r="C12" s="42"/>
      <c r="D12" s="42"/>
      <c r="E12" s="42"/>
      <c r="F12" s="42"/>
      <c r="G12" s="43"/>
    </row>
    <row r="13" spans="1:7" ht="18.75" customHeight="1">
      <c r="A13" s="44"/>
      <c r="B13" s="45" t="s">
        <v>79</v>
      </c>
      <c r="C13" s="46"/>
      <c r="D13" s="46"/>
      <c r="E13" s="46"/>
      <c r="F13" s="46"/>
      <c r="G13" s="47"/>
    </row>
    <row r="14" spans="1:7" ht="18.75" customHeight="1">
      <c r="A14" s="33" t="s">
        <v>65</v>
      </c>
      <c r="B14" s="37" t="s">
        <v>82</v>
      </c>
      <c r="C14" s="35">
        <f t="shared" si="0"/>
        <v>71.53</v>
      </c>
      <c r="D14" s="35">
        <f>SUM(D15:D18)</f>
        <v>70.13</v>
      </c>
      <c r="E14" s="35">
        <f>SUM(E15:E18)</f>
        <v>0</v>
      </c>
      <c r="F14" s="35">
        <f>SUM(F15:F18)</f>
        <v>1.4</v>
      </c>
      <c r="G14" s="36">
        <f>SUM(G15:G18)</f>
        <v>0</v>
      </c>
    </row>
    <row r="15" spans="1:7" ht="18.75" customHeight="1">
      <c r="A15" s="40" t="s">
        <v>83</v>
      </c>
      <c r="B15" s="41"/>
      <c r="C15" s="42"/>
      <c r="D15" s="42"/>
      <c r="E15" s="42"/>
      <c r="F15" s="42"/>
      <c r="G15" s="43"/>
    </row>
    <row r="16" spans="1:7" ht="47.25" customHeight="1">
      <c r="A16" s="48" t="s">
        <v>84</v>
      </c>
      <c r="B16" s="49" t="s">
        <v>85</v>
      </c>
      <c r="C16" s="50">
        <f>SUM(D16:G16)</f>
        <v>18</v>
      </c>
      <c r="D16" s="51">
        <v>18</v>
      </c>
      <c r="E16" s="51"/>
      <c r="F16" s="51"/>
      <c r="G16" s="52"/>
    </row>
    <row r="17" spans="1:7" ht="18.75" customHeight="1">
      <c r="A17" s="48" t="s">
        <v>86</v>
      </c>
      <c r="B17" s="49" t="s">
        <v>87</v>
      </c>
      <c r="C17" s="50">
        <f>SUM(D17:G17)</f>
        <v>53.53</v>
      </c>
      <c r="D17" s="51">
        <v>52.13</v>
      </c>
      <c r="E17" s="51"/>
      <c r="F17" s="51">
        <v>1.4</v>
      </c>
      <c r="G17" s="52"/>
    </row>
    <row r="18" spans="1:7" ht="18.75" customHeight="1">
      <c r="A18" s="44"/>
      <c r="B18" s="45" t="s">
        <v>79</v>
      </c>
      <c r="C18" s="46"/>
      <c r="D18" s="46"/>
      <c r="E18" s="46"/>
      <c r="F18" s="46"/>
      <c r="G18" s="47"/>
    </row>
    <row r="19" spans="1:7" ht="39.75" customHeight="1">
      <c r="A19" s="33" t="s">
        <v>66</v>
      </c>
      <c r="B19" s="34" t="s">
        <v>88</v>
      </c>
      <c r="C19" s="35">
        <f t="shared" si="0"/>
        <v>108.42999999999999</v>
      </c>
      <c r="D19" s="35">
        <f>D21+D22+D23</f>
        <v>0</v>
      </c>
      <c r="E19" s="35">
        <f>E20+E22+E23</f>
        <v>0</v>
      </c>
      <c r="F19" s="35">
        <f>F20+F21+F23</f>
        <v>69.38</v>
      </c>
      <c r="G19" s="36">
        <f>G20+G21+G22</f>
        <v>39.05</v>
      </c>
    </row>
    <row r="20" spans="1:7" ht="18.75" customHeight="1">
      <c r="A20" s="33" t="s">
        <v>7</v>
      </c>
      <c r="B20" s="37" t="s">
        <v>60</v>
      </c>
      <c r="C20" s="35">
        <f t="shared" si="0"/>
        <v>69.38</v>
      </c>
      <c r="D20" s="53"/>
      <c r="E20" s="38"/>
      <c r="F20" s="38">
        <f>D36</f>
        <v>69.38</v>
      </c>
      <c r="G20" s="39"/>
    </row>
    <row r="21" spans="1:7" ht="18.75" customHeight="1">
      <c r="A21" s="33" t="s">
        <v>9</v>
      </c>
      <c r="B21" s="37" t="s">
        <v>61</v>
      </c>
      <c r="C21" s="35">
        <f t="shared" si="0"/>
        <v>0</v>
      </c>
      <c r="D21" s="38"/>
      <c r="E21" s="53"/>
      <c r="F21" s="38"/>
      <c r="G21" s="39"/>
    </row>
    <row r="22" spans="1:7" ht="18.75" customHeight="1">
      <c r="A22" s="33" t="s">
        <v>89</v>
      </c>
      <c r="B22" s="37" t="s">
        <v>62</v>
      </c>
      <c r="C22" s="35">
        <f t="shared" si="0"/>
        <v>39.05</v>
      </c>
      <c r="D22" s="38"/>
      <c r="E22" s="38"/>
      <c r="F22" s="53"/>
      <c r="G22" s="39">
        <f>F36</f>
        <v>39.05</v>
      </c>
    </row>
    <row r="23" spans="1:7" ht="18.75" customHeight="1">
      <c r="A23" s="33" t="s">
        <v>90</v>
      </c>
      <c r="B23" s="37" t="s">
        <v>91</v>
      </c>
      <c r="C23" s="35">
        <f t="shared" si="0"/>
        <v>0</v>
      </c>
      <c r="D23" s="38"/>
      <c r="E23" s="38"/>
      <c r="F23" s="38"/>
      <c r="G23" s="54"/>
    </row>
    <row r="24" spans="1:7" ht="18.75" customHeight="1">
      <c r="A24" s="33" t="s">
        <v>67</v>
      </c>
      <c r="B24" s="55" t="s">
        <v>92</v>
      </c>
      <c r="C24" s="35">
        <f t="shared" si="0"/>
        <v>0</v>
      </c>
      <c r="D24" s="38"/>
      <c r="E24" s="38"/>
      <c r="F24" s="38"/>
      <c r="G24" s="39"/>
    </row>
    <row r="25" spans="1:7" ht="18.75" customHeight="1">
      <c r="A25" s="33" t="s">
        <v>68</v>
      </c>
      <c r="B25" s="34" t="s">
        <v>93</v>
      </c>
      <c r="C25" s="35">
        <f t="shared" si="0"/>
        <v>61.47</v>
      </c>
      <c r="D25" s="35">
        <f>D26+D28+D31+D35</f>
        <v>0</v>
      </c>
      <c r="E25" s="35">
        <f>E26+E28+E31+E35</f>
        <v>0</v>
      </c>
      <c r="F25" s="35">
        <f>F26+F28+F31+F35</f>
        <v>25.2</v>
      </c>
      <c r="G25" s="36">
        <f>G26+G28+G31+G35</f>
        <v>36.269999999999996</v>
      </c>
    </row>
    <row r="26" spans="1:7" ht="18.75" customHeight="1">
      <c r="A26" s="33" t="s">
        <v>14</v>
      </c>
      <c r="B26" s="37" t="s">
        <v>94</v>
      </c>
      <c r="C26" s="35">
        <f t="shared" si="0"/>
        <v>0</v>
      </c>
      <c r="D26" s="38"/>
      <c r="E26" s="38"/>
      <c r="F26" s="38"/>
      <c r="G26" s="39"/>
    </row>
    <row r="27" spans="1:7" ht="18.75" customHeight="1">
      <c r="A27" s="33" t="s">
        <v>69</v>
      </c>
      <c r="B27" s="56" t="s">
        <v>95</v>
      </c>
      <c r="C27" s="35">
        <f t="shared" si="0"/>
        <v>0</v>
      </c>
      <c r="D27" s="38"/>
      <c r="E27" s="38"/>
      <c r="F27" s="38"/>
      <c r="G27" s="39"/>
    </row>
    <row r="28" spans="1:7" ht="18.75" customHeight="1">
      <c r="A28" s="33" t="s">
        <v>16</v>
      </c>
      <c r="B28" s="37" t="s">
        <v>96</v>
      </c>
      <c r="C28" s="35">
        <f t="shared" si="0"/>
        <v>37.769999999999996</v>
      </c>
      <c r="D28" s="38"/>
      <c r="E28" s="38"/>
      <c r="F28" s="38">
        <v>24.5</v>
      </c>
      <c r="G28" s="39">
        <v>13.27</v>
      </c>
    </row>
    <row r="29" spans="1:7" ht="18.75" customHeight="1">
      <c r="A29" s="33" t="s">
        <v>97</v>
      </c>
      <c r="B29" s="56" t="s">
        <v>98</v>
      </c>
      <c r="C29" s="35">
        <f t="shared" si="0"/>
        <v>37.769999999999996</v>
      </c>
      <c r="D29" s="38"/>
      <c r="E29" s="38"/>
      <c r="F29" s="38">
        <v>24.5</v>
      </c>
      <c r="G29" s="39">
        <f>G28</f>
        <v>13.27</v>
      </c>
    </row>
    <row r="30" spans="1:7" ht="18.75" customHeight="1">
      <c r="A30" s="33" t="s">
        <v>99</v>
      </c>
      <c r="B30" s="57" t="s">
        <v>95</v>
      </c>
      <c r="C30" s="35">
        <f t="shared" si="0"/>
        <v>0</v>
      </c>
      <c r="D30" s="38"/>
      <c r="E30" s="38"/>
      <c r="F30" s="38"/>
      <c r="G30" s="39"/>
    </row>
    <row r="31" spans="1:7" ht="18.75" customHeight="1">
      <c r="A31" s="33" t="s">
        <v>70</v>
      </c>
      <c r="B31" s="37" t="s">
        <v>100</v>
      </c>
      <c r="C31" s="35">
        <f t="shared" si="0"/>
        <v>0.7</v>
      </c>
      <c r="D31" s="35">
        <f>SUM(D32:D34)</f>
        <v>0</v>
      </c>
      <c r="E31" s="35">
        <f>SUM(E32:E34)</f>
        <v>0</v>
      </c>
      <c r="F31" s="35">
        <f>SUM(F32:F34)</f>
        <v>0.7</v>
      </c>
      <c r="G31" s="36">
        <f>SUM(G32:G34)</f>
        <v>0</v>
      </c>
    </row>
    <row r="32" spans="1:7" ht="18.75" customHeight="1">
      <c r="A32" s="40" t="s">
        <v>101</v>
      </c>
      <c r="B32" s="41"/>
      <c r="C32" s="42"/>
      <c r="D32" s="42"/>
      <c r="E32" s="42"/>
      <c r="F32" s="42"/>
      <c r="G32" s="43"/>
    </row>
    <row r="33" spans="1:7" ht="38.25" customHeight="1">
      <c r="A33" s="48" t="s">
        <v>102</v>
      </c>
      <c r="B33" s="49" t="s">
        <v>85</v>
      </c>
      <c r="C33" s="50">
        <f>SUM(D33:G33)</f>
        <v>0.7</v>
      </c>
      <c r="D33" s="51"/>
      <c r="E33" s="51"/>
      <c r="F33" s="51">
        <v>0.7</v>
      </c>
      <c r="G33" s="52"/>
    </row>
    <row r="34" spans="1:7" ht="18.75" customHeight="1" hidden="1">
      <c r="A34" s="58"/>
      <c r="B34" s="45" t="s">
        <v>79</v>
      </c>
      <c r="C34" s="46"/>
      <c r="D34" s="46"/>
      <c r="E34" s="46"/>
      <c r="F34" s="46"/>
      <c r="G34" s="47"/>
    </row>
    <row r="35" spans="1:7" ht="18.75" customHeight="1">
      <c r="A35" s="33" t="s">
        <v>103</v>
      </c>
      <c r="B35" s="59" t="s">
        <v>104</v>
      </c>
      <c r="C35" s="35">
        <f t="shared" si="0"/>
        <v>23</v>
      </c>
      <c r="D35" s="38"/>
      <c r="E35" s="38"/>
      <c r="F35" s="38"/>
      <c r="G35" s="39">
        <v>23</v>
      </c>
    </row>
    <row r="36" spans="1:7" ht="18.75" customHeight="1">
      <c r="A36" s="33" t="s">
        <v>19</v>
      </c>
      <c r="B36" s="34" t="s">
        <v>105</v>
      </c>
      <c r="C36" s="35">
        <f t="shared" si="0"/>
        <v>108.42999999999999</v>
      </c>
      <c r="D36" s="38">
        <f>D6-D39</f>
        <v>69.38</v>
      </c>
      <c r="E36" s="38"/>
      <c r="F36" s="38">
        <f>D36+F17-F25-F38-F39</f>
        <v>39.05</v>
      </c>
      <c r="G36" s="39"/>
    </row>
    <row r="37" spans="1:7" ht="33.75" customHeight="1">
      <c r="A37" s="33" t="s">
        <v>21</v>
      </c>
      <c r="B37" s="34" t="s">
        <v>106</v>
      </c>
      <c r="C37" s="35">
        <f t="shared" si="0"/>
        <v>0</v>
      </c>
      <c r="D37" s="38"/>
      <c r="E37" s="38"/>
      <c r="F37" s="38"/>
      <c r="G37" s="39"/>
    </row>
    <row r="38" spans="1:7" ht="33.75" customHeight="1">
      <c r="A38" s="33" t="s">
        <v>24</v>
      </c>
      <c r="B38" s="34" t="s">
        <v>107</v>
      </c>
      <c r="C38" s="35">
        <f t="shared" si="0"/>
        <v>4.35</v>
      </c>
      <c r="D38" s="38"/>
      <c r="E38" s="38"/>
      <c r="F38" s="38">
        <v>4.35</v>
      </c>
      <c r="G38" s="39"/>
    </row>
    <row r="39" spans="1:7" ht="33.75" customHeight="1">
      <c r="A39" s="33" t="s">
        <v>25</v>
      </c>
      <c r="B39" s="34" t="s">
        <v>109</v>
      </c>
      <c r="C39" s="35">
        <f t="shared" si="0"/>
        <v>5.51</v>
      </c>
      <c r="D39" s="38">
        <v>0.75</v>
      </c>
      <c r="E39" s="38"/>
      <c r="F39" s="38">
        <v>2.18</v>
      </c>
      <c r="G39" s="39">
        <v>2.58</v>
      </c>
    </row>
    <row r="40" spans="1:7" ht="57" customHeight="1" thickBot="1">
      <c r="A40" s="60" t="s">
        <v>27</v>
      </c>
      <c r="B40" s="61" t="s">
        <v>108</v>
      </c>
      <c r="C40" s="62">
        <f t="shared" si="0"/>
        <v>0.2</v>
      </c>
      <c r="D40" s="63">
        <v>0.06</v>
      </c>
      <c r="E40" s="63"/>
      <c r="F40" s="63">
        <v>0.14</v>
      </c>
      <c r="G40" s="64"/>
    </row>
  </sheetData>
  <sheetProtection/>
  <mergeCells count="6">
    <mergeCell ref="A5:G5"/>
    <mergeCell ref="A1:HA1"/>
    <mergeCell ref="A2:A3"/>
    <mergeCell ref="B2:B3"/>
    <mergeCell ref="C2:C3"/>
    <mergeCell ref="D2:G2"/>
  </mergeCells>
  <dataValidations count="2">
    <dataValidation allowBlank="1" showInputMessage="1" promptTitle="Ввод" prompt="Для выбора организации необходимо два раза нажать левую клавишу мыши!" sqref="B16:B17 B33"/>
    <dataValidation type="decimal" allowBlank="1" showErrorMessage="1" errorTitle="Ошибка" error="Допускается ввод только действительных чисел!" sqref="C14:G17 C6:G9 C19:G33 C11:G12 C35:G40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A37"/>
  <sheetViews>
    <sheetView tabSelected="1" zoomScale="82" zoomScaleNormal="82" zoomScalePageLayoutView="0" workbookViewId="0" topLeftCell="A5">
      <selection activeCell="C22" sqref="C22"/>
    </sheetView>
  </sheetViews>
  <sheetFormatPr defaultColWidth="9.140625" defaultRowHeight="18.75" customHeight="1"/>
  <cols>
    <col min="1" max="1" width="9.140625" style="91" customWidth="1"/>
    <col min="2" max="2" width="46.421875" style="91" customWidth="1"/>
    <col min="3" max="7" width="15.7109375" style="91" customWidth="1"/>
    <col min="8" max="9" width="9.140625" style="91" customWidth="1"/>
    <col min="10" max="10" width="17.7109375" style="91" customWidth="1"/>
    <col min="11" max="16384" width="9.140625" style="91" customWidth="1"/>
  </cols>
  <sheetData>
    <row r="1" spans="1:209" ht="18.75" customHeight="1">
      <c r="A1" s="124" t="s">
        <v>51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  <c r="FU1" s="124"/>
      <c r="FV1" s="124"/>
      <c r="FW1" s="124"/>
      <c r="FX1" s="124"/>
      <c r="FY1" s="124"/>
      <c r="FZ1" s="124"/>
      <c r="GA1" s="124"/>
      <c r="GB1" s="124"/>
      <c r="GC1" s="124"/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4"/>
    </row>
    <row r="2" spans="1:7" ht="18.75" customHeight="1" thickBot="1">
      <c r="A2" s="130" t="s">
        <v>111</v>
      </c>
      <c r="B2" s="131"/>
      <c r="C2" s="131"/>
      <c r="D2" s="131"/>
      <c r="E2" s="131"/>
      <c r="F2" s="131"/>
      <c r="G2" s="132"/>
    </row>
    <row r="3" spans="1:7" ht="18.75" customHeight="1">
      <c r="A3" s="77" t="s">
        <v>112</v>
      </c>
      <c r="B3" s="78" t="s">
        <v>75</v>
      </c>
      <c r="C3" s="35">
        <f>SUM(D3:G3)</f>
        <v>11.34142435775452</v>
      </c>
      <c r="D3" s="35">
        <f>D4+D5+D8+D11</f>
        <v>11.118424357754519</v>
      </c>
      <c r="E3" s="35">
        <f>E4+E5+E8+E11</f>
        <v>0</v>
      </c>
      <c r="F3" s="35">
        <f>F4+F5+F8+F11</f>
        <v>0.223</v>
      </c>
      <c r="G3" s="36">
        <f>G4+G5+G8+G11</f>
        <v>0</v>
      </c>
    </row>
    <row r="4" spans="1:7" ht="18.75" customHeight="1">
      <c r="A4" s="79" t="s">
        <v>113</v>
      </c>
      <c r="B4" s="67" t="s">
        <v>76</v>
      </c>
      <c r="C4" s="66">
        <v>0</v>
      </c>
      <c r="D4" s="68"/>
      <c r="E4" s="68"/>
      <c r="F4" s="68"/>
      <c r="G4" s="80"/>
    </row>
    <row r="5" spans="1:7" ht="18.75" customHeight="1">
      <c r="A5" s="79" t="s">
        <v>114</v>
      </c>
      <c r="B5" s="67" t="s">
        <v>77</v>
      </c>
      <c r="C5" s="66">
        <v>0</v>
      </c>
      <c r="D5" s="66">
        <v>0</v>
      </c>
      <c r="E5" s="66">
        <v>0</v>
      </c>
      <c r="F5" s="66">
        <v>0</v>
      </c>
      <c r="G5" s="81">
        <v>0</v>
      </c>
    </row>
    <row r="6" spans="1:7" ht="18.75" customHeight="1" hidden="1">
      <c r="A6" s="82" t="s">
        <v>115</v>
      </c>
      <c r="B6" s="69"/>
      <c r="C6" s="70"/>
      <c r="D6" s="70"/>
      <c r="E6" s="70"/>
      <c r="F6" s="70"/>
      <c r="G6" s="83"/>
    </row>
    <row r="7" spans="1:7" ht="18.75" customHeight="1" hidden="1" thickBot="1">
      <c r="A7" s="84"/>
      <c r="B7" s="71" t="s">
        <v>79</v>
      </c>
      <c r="C7" s="72"/>
      <c r="D7" s="72"/>
      <c r="E7" s="72"/>
      <c r="F7" s="72"/>
      <c r="G7" s="85"/>
    </row>
    <row r="8" spans="1:7" ht="18.75" customHeight="1">
      <c r="A8" s="79" t="s">
        <v>116</v>
      </c>
      <c r="B8" s="67" t="s">
        <v>80</v>
      </c>
      <c r="C8" s="66">
        <v>0</v>
      </c>
      <c r="D8" s="66">
        <v>0</v>
      </c>
      <c r="E8" s="66">
        <v>0</v>
      </c>
      <c r="F8" s="66">
        <v>0</v>
      </c>
      <c r="G8" s="81">
        <v>0</v>
      </c>
    </row>
    <row r="9" spans="1:7" ht="18.75" customHeight="1">
      <c r="A9" s="82" t="s">
        <v>117</v>
      </c>
      <c r="B9" s="69"/>
      <c r="C9" s="70"/>
      <c r="D9" s="70"/>
      <c r="E9" s="70"/>
      <c r="F9" s="70"/>
      <c r="G9" s="83"/>
    </row>
    <row r="10" spans="1:7" ht="18.75" customHeight="1">
      <c r="A10" s="84"/>
      <c r="B10" s="71" t="s">
        <v>79</v>
      </c>
      <c r="C10" s="108"/>
      <c r="D10" s="72"/>
      <c r="E10" s="72"/>
      <c r="F10" s="72"/>
      <c r="G10" s="85"/>
    </row>
    <row r="11" spans="1:7" ht="18.75" customHeight="1">
      <c r="A11" s="79" t="s">
        <v>118</v>
      </c>
      <c r="B11" s="67" t="s">
        <v>82</v>
      </c>
      <c r="C11" s="35">
        <f>SUM(D11:G11)</f>
        <v>11.34142435775452</v>
      </c>
      <c r="D11" s="35">
        <f>SUM(D12:D15)</f>
        <v>11.118424357754519</v>
      </c>
      <c r="E11" s="35">
        <f>SUM(E12:E15)</f>
        <v>0</v>
      </c>
      <c r="F11" s="35">
        <f>SUM(F12:F15)</f>
        <v>0.223</v>
      </c>
      <c r="G11" s="36">
        <f>SUM(G12:G15)</f>
        <v>0</v>
      </c>
    </row>
    <row r="12" spans="1:7" ht="18.75" customHeight="1">
      <c r="A12" s="82" t="s">
        <v>119</v>
      </c>
      <c r="B12" s="69"/>
      <c r="C12" s="109"/>
      <c r="D12" s="70"/>
      <c r="E12" s="70"/>
      <c r="F12" s="70"/>
      <c r="G12" s="83"/>
    </row>
    <row r="13" spans="1:7" ht="49.5" customHeight="1">
      <c r="A13" s="86" t="s">
        <v>120</v>
      </c>
      <c r="B13" s="92" t="s">
        <v>85</v>
      </c>
      <c r="C13" s="66">
        <f>D13+E13+F13+G13</f>
        <v>2.8544243577545196</v>
      </c>
      <c r="D13" s="68">
        <v>2.8544243577545196</v>
      </c>
      <c r="E13" s="68"/>
      <c r="F13" s="68"/>
      <c r="G13" s="80"/>
    </row>
    <row r="14" spans="1:7" ht="40.5" customHeight="1">
      <c r="A14" s="86" t="s">
        <v>121</v>
      </c>
      <c r="B14" s="92" t="s">
        <v>87</v>
      </c>
      <c r="C14" s="110">
        <f>D14+E14+F14+G14</f>
        <v>8.487</v>
      </c>
      <c r="D14" s="68">
        <v>8.264</v>
      </c>
      <c r="E14" s="68"/>
      <c r="F14" s="68">
        <v>0.223</v>
      </c>
      <c r="G14" s="80"/>
    </row>
    <row r="15" spans="1:7" ht="18.75" customHeight="1">
      <c r="A15" s="84"/>
      <c r="B15" s="71" t="s">
        <v>79</v>
      </c>
      <c r="C15" s="108"/>
      <c r="D15" s="72"/>
      <c r="E15" s="72"/>
      <c r="F15" s="72"/>
      <c r="G15" s="85"/>
    </row>
    <row r="16" spans="1:7" ht="18.75" customHeight="1">
      <c r="A16" s="79" t="s">
        <v>122</v>
      </c>
      <c r="B16" s="65" t="s">
        <v>88</v>
      </c>
      <c r="C16" s="35">
        <f aca="true" t="shared" si="0" ref="C16:C37">SUM(D16:G16)</f>
        <v>17.13484871550904</v>
      </c>
      <c r="D16" s="35">
        <f>D18+D19+D20</f>
        <v>0</v>
      </c>
      <c r="E16" s="35">
        <f>E17+E19+E20</f>
        <v>0</v>
      </c>
      <c r="F16" s="35">
        <f>F17+F18+F20</f>
        <v>10.99842435775452</v>
      </c>
      <c r="G16" s="36">
        <f>G17+G18+G19</f>
        <v>6.13642435775452</v>
      </c>
    </row>
    <row r="17" spans="1:7" ht="18.75" customHeight="1">
      <c r="A17" s="79" t="s">
        <v>123</v>
      </c>
      <c r="B17" s="67" t="s">
        <v>60</v>
      </c>
      <c r="C17" s="35">
        <f t="shared" si="0"/>
        <v>10.99842435775452</v>
      </c>
      <c r="D17" s="70"/>
      <c r="E17" s="68"/>
      <c r="F17" s="38">
        <f>D33</f>
        <v>10.99842435775452</v>
      </c>
      <c r="G17" s="80"/>
    </row>
    <row r="18" spans="1:7" ht="18.75" customHeight="1">
      <c r="A18" s="79" t="s">
        <v>124</v>
      </c>
      <c r="B18" s="67" t="s">
        <v>61</v>
      </c>
      <c r="C18" s="35">
        <f t="shared" si="0"/>
        <v>0</v>
      </c>
      <c r="D18" s="68"/>
      <c r="E18" s="73"/>
      <c r="F18" s="68"/>
      <c r="G18" s="80"/>
    </row>
    <row r="19" spans="1:7" ht="18.75" customHeight="1">
      <c r="A19" s="79" t="s">
        <v>125</v>
      </c>
      <c r="B19" s="67" t="s">
        <v>62</v>
      </c>
      <c r="C19" s="35">
        <f t="shared" si="0"/>
        <v>6.13642435775452</v>
      </c>
      <c r="D19" s="68"/>
      <c r="E19" s="68"/>
      <c r="F19" s="70"/>
      <c r="G19" s="39">
        <f>F33</f>
        <v>6.13642435775452</v>
      </c>
    </row>
    <row r="20" spans="1:7" ht="18.75" customHeight="1">
      <c r="A20" s="79" t="s">
        <v>126</v>
      </c>
      <c r="B20" s="67" t="s">
        <v>91</v>
      </c>
      <c r="C20" s="35">
        <f t="shared" si="0"/>
        <v>0</v>
      </c>
      <c r="D20" s="68"/>
      <c r="E20" s="68"/>
      <c r="F20" s="68"/>
      <c r="G20" s="83"/>
    </row>
    <row r="21" spans="1:7" ht="27" customHeight="1">
      <c r="A21" s="79" t="s">
        <v>127</v>
      </c>
      <c r="B21" s="74" t="s">
        <v>92</v>
      </c>
      <c r="C21" s="35">
        <f t="shared" si="0"/>
        <v>0</v>
      </c>
      <c r="D21" s="68"/>
      <c r="E21" s="68"/>
      <c r="F21" s="68"/>
      <c r="G21" s="80"/>
    </row>
    <row r="22" spans="1:7" ht="18.75" customHeight="1">
      <c r="A22" s="79" t="s">
        <v>128</v>
      </c>
      <c r="B22" s="65" t="s">
        <v>93</v>
      </c>
      <c r="C22" s="35">
        <f t="shared" si="0"/>
        <v>9.745000000000001</v>
      </c>
      <c r="D22" s="35">
        <f>D23+D25+D28+D32</f>
        <v>0</v>
      </c>
      <c r="E22" s="35">
        <f>E23+E25+E28+E32</f>
        <v>0</v>
      </c>
      <c r="F22" s="35">
        <f>F23+F25+F28+F32</f>
        <v>3.995</v>
      </c>
      <c r="G22" s="36">
        <f>G23+G25+G28+G32</f>
        <v>5.75</v>
      </c>
    </row>
    <row r="23" spans="1:7" ht="43.5" customHeight="1">
      <c r="A23" s="79" t="s">
        <v>129</v>
      </c>
      <c r="B23" s="67" t="s">
        <v>94</v>
      </c>
      <c r="C23" s="35">
        <f t="shared" si="0"/>
        <v>0</v>
      </c>
      <c r="D23" s="68"/>
      <c r="E23" s="68"/>
      <c r="F23" s="68"/>
      <c r="G23" s="80"/>
    </row>
    <row r="24" spans="1:7" ht="36.75" customHeight="1">
      <c r="A24" s="79" t="s">
        <v>130</v>
      </c>
      <c r="B24" s="75" t="s">
        <v>95</v>
      </c>
      <c r="C24" s="35">
        <f t="shared" si="0"/>
        <v>0</v>
      </c>
      <c r="D24" s="68"/>
      <c r="E24" s="68"/>
      <c r="F24" s="68"/>
      <c r="G24" s="80"/>
    </row>
    <row r="25" spans="1:7" ht="18.75" customHeight="1">
      <c r="A25" s="79" t="s">
        <v>131</v>
      </c>
      <c r="B25" s="67" t="s">
        <v>96</v>
      </c>
      <c r="C25" s="35">
        <f t="shared" si="0"/>
        <v>5.9879999999999995</v>
      </c>
      <c r="D25" s="68"/>
      <c r="E25" s="68"/>
      <c r="F25" s="68">
        <v>3.884</v>
      </c>
      <c r="G25" s="80">
        <v>2.104</v>
      </c>
    </row>
    <row r="26" spans="1:7" ht="18.75" customHeight="1">
      <c r="A26" s="79" t="s">
        <v>132</v>
      </c>
      <c r="B26" s="75" t="s">
        <v>98</v>
      </c>
      <c r="C26" s="35">
        <f t="shared" si="0"/>
        <v>5.9879999999999995</v>
      </c>
      <c r="D26" s="68"/>
      <c r="E26" s="68"/>
      <c r="F26" s="68">
        <f>F25</f>
        <v>3.884</v>
      </c>
      <c r="G26" s="68">
        <f>G25</f>
        <v>2.104</v>
      </c>
    </row>
    <row r="27" spans="1:7" ht="24" customHeight="1">
      <c r="A27" s="79" t="s">
        <v>133</v>
      </c>
      <c r="B27" s="76" t="s">
        <v>95</v>
      </c>
      <c r="C27" s="35">
        <f t="shared" si="0"/>
        <v>0</v>
      </c>
      <c r="D27" s="68"/>
      <c r="E27" s="68"/>
      <c r="F27" s="68"/>
      <c r="G27" s="80"/>
    </row>
    <row r="28" spans="1:7" ht="18.75" customHeight="1">
      <c r="A28" s="79" t="s">
        <v>134</v>
      </c>
      <c r="B28" s="67" t="s">
        <v>100</v>
      </c>
      <c r="C28" s="35">
        <f t="shared" si="0"/>
        <v>0.111</v>
      </c>
      <c r="D28" s="35">
        <f>SUM(D29:D31)</f>
        <v>0</v>
      </c>
      <c r="E28" s="35">
        <f>SUM(E29:E31)</f>
        <v>0</v>
      </c>
      <c r="F28" s="35">
        <f>SUM(F29:F31)</f>
        <v>0.111</v>
      </c>
      <c r="G28" s="36">
        <f>SUM(G29:G31)</f>
        <v>0</v>
      </c>
    </row>
    <row r="29" spans="1:7" ht="18.75" customHeight="1" hidden="1">
      <c r="A29" s="82" t="s">
        <v>135</v>
      </c>
      <c r="B29" s="69"/>
      <c r="C29" s="42"/>
      <c r="D29" s="70"/>
      <c r="E29" s="70"/>
      <c r="F29" s="70"/>
      <c r="G29" s="83"/>
    </row>
    <row r="30" spans="1:7" ht="43.5" customHeight="1">
      <c r="A30" s="86" t="s">
        <v>136</v>
      </c>
      <c r="B30" s="92" t="s">
        <v>85</v>
      </c>
      <c r="C30" s="50">
        <f>SUM(D30:G30)</f>
        <v>0.111</v>
      </c>
      <c r="D30" s="68"/>
      <c r="E30" s="68"/>
      <c r="F30" s="68">
        <v>0.111</v>
      </c>
      <c r="G30" s="80"/>
    </row>
    <row r="31" spans="1:7" ht="18.75" customHeight="1" hidden="1">
      <c r="A31" s="84"/>
      <c r="B31" s="71" t="s">
        <v>79</v>
      </c>
      <c r="C31" s="46"/>
      <c r="D31" s="72"/>
      <c r="E31" s="72"/>
      <c r="F31" s="72"/>
      <c r="G31" s="85"/>
    </row>
    <row r="32" spans="1:7" ht="45" customHeight="1">
      <c r="A32" s="79" t="s">
        <v>137</v>
      </c>
      <c r="B32" s="69" t="s">
        <v>104</v>
      </c>
      <c r="C32" s="35">
        <f t="shared" si="0"/>
        <v>3.646</v>
      </c>
      <c r="D32" s="68"/>
      <c r="E32" s="68"/>
      <c r="F32" s="68"/>
      <c r="G32" s="80">
        <v>3.646</v>
      </c>
    </row>
    <row r="33" spans="1:7" ht="48.75" customHeight="1">
      <c r="A33" s="79" t="s">
        <v>138</v>
      </c>
      <c r="B33" s="65" t="s">
        <v>105</v>
      </c>
      <c r="C33" s="35">
        <f t="shared" si="0"/>
        <v>17.13484871550904</v>
      </c>
      <c r="D33" s="38">
        <f>D3-D36</f>
        <v>10.99842435775452</v>
      </c>
      <c r="E33" s="68"/>
      <c r="F33" s="38">
        <f>D33+F14-F22-F35-F36</f>
        <v>6.13642435775452</v>
      </c>
      <c r="G33" s="80"/>
    </row>
    <row r="34" spans="1:7" ht="48.75" customHeight="1">
      <c r="A34" s="79" t="s">
        <v>139</v>
      </c>
      <c r="B34" s="65" t="s">
        <v>106</v>
      </c>
      <c r="C34" s="35">
        <f t="shared" si="0"/>
        <v>0</v>
      </c>
      <c r="D34" s="68"/>
      <c r="E34" s="68"/>
      <c r="F34" s="68"/>
      <c r="G34" s="80"/>
    </row>
    <row r="35" spans="1:7" ht="48.75" customHeight="1">
      <c r="A35" s="79" t="s">
        <v>140</v>
      </c>
      <c r="B35" s="65" t="s">
        <v>107</v>
      </c>
      <c r="C35" s="35">
        <f t="shared" si="0"/>
        <v>0.75</v>
      </c>
      <c r="D35" s="68"/>
      <c r="E35" s="68"/>
      <c r="F35" s="68">
        <v>0.75</v>
      </c>
      <c r="G35" s="80"/>
    </row>
    <row r="36" spans="1:7" ht="48.75" customHeight="1">
      <c r="A36" s="79" t="s">
        <v>141</v>
      </c>
      <c r="B36" s="65" t="s">
        <v>109</v>
      </c>
      <c r="C36" s="35">
        <f t="shared" si="0"/>
        <v>0.874</v>
      </c>
      <c r="D36" s="68">
        <v>0.12</v>
      </c>
      <c r="E36" s="68"/>
      <c r="F36" s="68">
        <v>0.34</v>
      </c>
      <c r="G36" s="80">
        <v>0.414</v>
      </c>
    </row>
    <row r="37" spans="1:7" ht="48.75" customHeight="1" thickBot="1">
      <c r="A37" s="87" t="s">
        <v>142</v>
      </c>
      <c r="B37" s="88" t="s">
        <v>143</v>
      </c>
      <c r="C37" s="62">
        <f t="shared" si="0"/>
        <v>0.032</v>
      </c>
      <c r="D37" s="89">
        <v>0.01</v>
      </c>
      <c r="E37" s="89"/>
      <c r="F37" s="89">
        <v>0.022</v>
      </c>
      <c r="G37" s="90"/>
    </row>
  </sheetData>
  <sheetProtection/>
  <mergeCells count="2">
    <mergeCell ref="A1:HA1"/>
    <mergeCell ref="A2:G2"/>
  </mergeCells>
  <dataValidations count="2">
    <dataValidation allowBlank="1" showInputMessage="1" promptTitle="Ввод" prompt="Для выбора организации необходимо два раза нажать левую клавишу мыши!" sqref="B13:B14 B30"/>
    <dataValidation type="decimal" allowBlank="1" showErrorMessage="1" errorTitle="Ошибка" error="Допускается ввод только действительных чисел!" sqref="C11:G14 C8:G9 C3:G6 C16:G30 C32:G37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2022-02-10T11:57:24Z</dcterms:modified>
  <cp:category/>
  <cp:version/>
  <cp:contentType/>
  <cp:contentStatus/>
</cp:coreProperties>
</file>