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Ws_03\общая папка\Почта\от Украинец\Раскрытие информации по тарифам на 2020 котельная ПСЗ\"/>
    </mc:Choice>
  </mc:AlternateContent>
  <bookViews>
    <workbookView xWindow="930" yWindow="300" windowWidth="13665" windowHeight="7950" tabRatio="887" firstSheet="2"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r:id="rId26"/>
    <sheet name="Форма 4.2.3 | Т-гор.вода" sheetId="628"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Т-гор.вода'!$M$26</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Т-гор.вода'!$M$18:$AN$29</definedName>
    <definedName name="checkCell_List06_5_double_date">'Форма 4.2.3 | Т-гор.вода'!$AO$18:$AO$29</definedName>
    <definedName name="checkCell_List06_5_unique_t">'Форма 4.2.3 | Т-гор.вода'!$M$18:$M$29</definedName>
    <definedName name="checkCell_List06_5_unique_t1">'Форма 4.2.3 | Т-гор.вода'!$AP$18:$AP$29</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Т-гор.вода'!$F$7:$I$13</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et_union_hor!$M$167</definedName>
    <definedName name="default_val_5">'Форма 4.2.3 | Т-гор.вода'!$M$24</definedName>
    <definedName name="default_val_6">et_union_hor!$M$108</definedName>
    <definedName name="DESCRIPTION_TERRITORY">REESTR_DS!$B$2:$B$3</definedName>
    <definedName name="et_add_POST_5">et_union_hor!$M$111</definedName>
    <definedName name="et_Comm">et_union_hor!$4:$4</definedName>
    <definedName name="et_Component_comp">et_union_hor!$O$109</definedName>
    <definedName name="et_Component_comp_p">et_union_hor!$O$119</definedName>
    <definedName name="et_DS_range">et_union_hor!$Y$206</definedName>
    <definedName name="et_List00_00">et_union_hor!$271:$287</definedName>
    <definedName name="et_List00_01">et_union_hor!$271:$273</definedName>
    <definedName name="et_List00_02">et_union_hor!$275:$277</definedName>
    <definedName name="et_List00_03">et_union_hor!$279:$281</definedName>
    <definedName name="et_List00_04">et_union_hor!$283:$287</definedName>
    <definedName name="et_List01_0">et_union_hor!$296:$297</definedName>
    <definedName name="et_List01_1">et_union_hor!$301:$302</definedName>
    <definedName name="et_List01_2">et_union_hor!$306:$306</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et_union_hor!$291:$291</definedName>
    <definedName name="et_List05_1">et_union_hor!$341:$341</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et_union_hor!$340:$342</definedName>
    <definedName name="et_List05_2_FormulaVD">'Форма 1.0.1 | Т-ТЭ | ТСО'!$H$9</definedName>
    <definedName name="et_List05_3">et_union_hor!$338:$343</definedName>
    <definedName name="et_List05_3_FormulaVD">'Форма 1.0.1 | Т-ТЭ | предел'!$H$9</definedName>
    <definedName name="et_List05_3_i_FormulaVD">'Форма 1.0.1 | Т-ТЭ | индикат'!$H$9</definedName>
    <definedName name="et_List05_4">et_union_hor!$336:$344</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et_union_hor!$H$337</definedName>
    <definedName name="et_List06">et_union_hor!$259:$259</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et_union_hor!$196:$199</definedName>
    <definedName name="et_List06_10_1_K">et_union_hor!$N$210:$Y$213</definedName>
    <definedName name="et_List06_10_2">et_union_hor!$196:$197</definedName>
    <definedName name="et_List06_10_3">et_union_hor!$196:$198</definedName>
    <definedName name="et_List06_10_4">et_union_hor!$195:$200</definedName>
    <definedName name="et_List06_10_5">et_union_hor!$194:$201</definedName>
    <definedName name="et_List06_10_6">et_union_hor!$193:$202</definedName>
    <definedName name="et_List06_10_7">et_union_hor!$192:$203</definedName>
    <definedName name="et_List06_10_8">et_union_hor!$196:$196</definedName>
    <definedName name="et_List06_10_MC">et_union_hor!$M$192:$M$203</definedName>
    <definedName name="et_List06_10_MC2">et_union_hor!$M$192:$M$196</definedName>
    <definedName name="et_List06_10_MC3">et_union_hor!$N$192:$AF$195</definedName>
    <definedName name="et_List06_10_MC4">et_union_hor!$Y$196:$AE$197</definedName>
    <definedName name="et_List06_10_Period">et_union_hor!$Z$192:$AE$203</definedName>
    <definedName name="et_List06_13">et_union_hor!$238:$250</definedName>
    <definedName name="et_List06_13_1">et_union_hor!$243:$243</definedName>
    <definedName name="et_List06_13_2">et_union_hor!$242:$245</definedName>
    <definedName name="et_List06_13_3">et_union_hor!$241:$246</definedName>
    <definedName name="et_List06_13_4">et_union_hor!$240:$247</definedName>
    <definedName name="et_List06_13_5">et_union_hor!$239:$248</definedName>
    <definedName name="et_List06_13_6">et_union_hor!$238:$249</definedName>
    <definedName name="et_List06_13_7">et_union_hor!$237:$250</definedName>
    <definedName name="et_List06_13_MC">et_union_hor!$M$237:$M$250</definedName>
    <definedName name="et_List06_13_MC2">et_union_hor!$M$237:$M$244</definedName>
    <definedName name="et_List06_13_MC3">et_union_hor!$O$237:$V$242</definedName>
    <definedName name="et_List06_13_Period">et_union_hor!$O$237:$U$250</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et_union_hor!$220:$232</definedName>
    <definedName name="et_List06_3_i_1">et_union_hor!$225:$225</definedName>
    <definedName name="et_List06_3_i_2">et_union_hor!$224:$227</definedName>
    <definedName name="et_List06_3_i_3">et_union_hor!$223:$228</definedName>
    <definedName name="et_List06_3_i_4">et_union_hor!$222:$229</definedName>
    <definedName name="et_List06_3_i_5">et_union_hor!$221:$230</definedName>
    <definedName name="et_List06_3_i_6">et_union_hor!$220:$231</definedName>
    <definedName name="et_List06_3_i_7">et_union_hor!$219:$232</definedName>
    <definedName name="et_List06_3_i_MC">et_union_hor!$M$219:$M$232</definedName>
    <definedName name="et_List06_3_i_MC2">et_union_hor!$M$219:$M$226</definedName>
    <definedName name="et_List06_3_i_MC3">et_union_hor!$O$219:$V$224</definedName>
    <definedName name="et_List06_3_i_Period">et_union_hor!$O$219:$U$232</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et_union_hor!$104:$119</definedName>
    <definedName name="et_List06_5_0_first">et_union_hor!$119:$119</definedName>
    <definedName name="et_List06_5_1">et_union_hor!$109:$111</definedName>
    <definedName name="et_List06_5_1_changeColor">et_union_hor!$O$108:$Z$112</definedName>
    <definedName name="et_List06_5_2">et_union_hor!$108:$112</definedName>
    <definedName name="et_List06_5_3">et_union_hor!$107:$113</definedName>
    <definedName name="et_List06_5_4">et_union_hor!$106:$114</definedName>
    <definedName name="et_List06_5_5">et_union_hor!$105:$115</definedName>
    <definedName name="et_List06_5_6">et_union_hor!$104:$116</definedName>
    <definedName name="et_List06_5_7">et_union_hor!$103:$117</definedName>
    <definedName name="et_List06_5_MC">et_union_hor!$M$103:$M$117</definedName>
    <definedName name="et_List06_5_MC2">et_union_hor!$M$103:$M$110</definedName>
    <definedName name="et_List06_5_MC3">et_union_hor!$O$103:$AM$108</definedName>
    <definedName name="et_List06_5_Period">et_union_hor!$O$103:$Z$119</definedName>
    <definedName name="et_List06_6">et_union_hor!$125:$137</definedName>
    <definedName name="et_List06_6_1">et_union_hor!$130:$130</definedName>
    <definedName name="et_List06_6_2">et_union_hor!$129:$132</definedName>
    <definedName name="et_List06_6_3">et_union_hor!$128:$133</definedName>
    <definedName name="et_List06_6_4">et_union_hor!$127:$134</definedName>
    <definedName name="et_List06_6_5">et_union_hor!$126:$135</definedName>
    <definedName name="et_List06_6_6">et_union_hor!$125:$136</definedName>
    <definedName name="et_List06_6_7">et_union_hor!$124:$137</definedName>
    <definedName name="et_List06_6_MC">et_union_hor!$M$124:$M$137</definedName>
    <definedName name="et_List06_6_MC2">et_union_hor!$M$124:$M$131</definedName>
    <definedName name="et_List06_6_MC3">et_union_hor!$O$124:$V$129</definedName>
    <definedName name="et_List06_6_Period">et_union_hor!$O$124:$U$137</definedName>
    <definedName name="et_List06_7">et_union_hor!$143:$155</definedName>
    <definedName name="et_List06_7_1">et_union_hor!$148:$148</definedName>
    <definedName name="et_List06_7_2">et_union_hor!$147:$150</definedName>
    <definedName name="et_List06_7_3">et_union_hor!$146:$151</definedName>
    <definedName name="et_List06_7_4">et_union_hor!$145:$152</definedName>
    <definedName name="et_List06_7_5">et_union_hor!$144:$153</definedName>
    <definedName name="et_List06_7_6">et_union_hor!$143:$154</definedName>
    <definedName name="et_List06_7_7">et_union_hor!$142:$155</definedName>
    <definedName name="et_List06_7_MC">et_union_hor!$M$142:$M$155</definedName>
    <definedName name="et_List06_7_MC2">et_union_hor!$M$142:$M$149</definedName>
    <definedName name="et_List06_7_MC3">et_union_hor!$O$142:$V$147</definedName>
    <definedName name="et_List06_7_Period">et_union_hor!$O$142:$U$155</definedName>
    <definedName name="et_List06_8">et_union_hor!$161:$173</definedName>
    <definedName name="et_List06_8_1">et_union_hor!$166:$166</definedName>
    <definedName name="et_List06_8_2">et_union_hor!$165:$168</definedName>
    <definedName name="et_List06_8_3">et_union_hor!$164:$169</definedName>
    <definedName name="et_List06_8_4">et_union_hor!$163:$170</definedName>
    <definedName name="et_List06_8_5">et_union_hor!$162:$171</definedName>
    <definedName name="et_List06_8_6">et_union_hor!$161:$172</definedName>
    <definedName name="et_List06_8_7">et_union_hor!$160:$173</definedName>
    <definedName name="et_List06_8_MC">et_union_hor!$M$160:$M$173</definedName>
    <definedName name="et_List06_8_MC2">et_union_hor!$M$160:$M$167</definedName>
    <definedName name="et_List06_8_MC3">et_union_hor!$O$160:$V$165</definedName>
    <definedName name="et_List06_8_Period">et_union_hor!$O$160:$U$173</definedName>
    <definedName name="et_List06_9">et_union_hor!$179:$187</definedName>
    <definedName name="et_List06_9_1">et_union_hor!$182:$182</definedName>
    <definedName name="et_List06_9_4">et_union_hor!$181:$184</definedName>
    <definedName name="et_List06_9_5">et_union_hor!$180:$185</definedName>
    <definedName name="et_List06_9_6">et_union_hor!$179:$186</definedName>
    <definedName name="et_List06_9_7">et_union_hor!$178:$187</definedName>
    <definedName name="et_List06_9_MC">et_union_hor!$M$178:$M$187</definedName>
    <definedName name="et_List06_9_MC2">et_union_hor!$M$178:$M$182</definedName>
    <definedName name="et_List06_9_MC3">et_union_hor!$O$178:$W$181</definedName>
    <definedName name="et_List06_9_Period">et_union_hor!$Q$178:$V$188</definedName>
    <definedName name="et_List07">et_union_hor!$255:$255</definedName>
    <definedName name="et_List08">et_union_hor!$267:$267</definedName>
    <definedName name="et_List11_1">et_union_hor!$311:$311</definedName>
    <definedName name="et_List12_1">et_union_hor!$316:$316</definedName>
    <definedName name="et_List12_2">et_union_hor!$321:$321</definedName>
    <definedName name="et_List12_3">et_union_hor!$326:$326</definedName>
    <definedName name="et_List12_4">et_union_hor!$331:$331</definedName>
    <definedName name="et_OneRates_1">et_union_hor!$O$37</definedName>
    <definedName name="et_OneRates_13">et_union_hor!$O$243</definedName>
    <definedName name="et_OneRates_2">et_union_hor!$O$55</definedName>
    <definedName name="et_OneRates_3">et_union_hor!$O$73</definedName>
    <definedName name="et_OneRates_3_i">et_union_hor!$O$225</definedName>
    <definedName name="et_OneRates_4">et_union_hor!$O$91</definedName>
    <definedName name="et_OneRates_5">et_union_hor!$Q$109</definedName>
    <definedName name="et_OneRates_5_comp">et_union_hor!$P$109</definedName>
    <definedName name="et_OneRates_5_comp_p">et_union_hor!$P$119</definedName>
    <definedName name="et_OneRates_5_p">et_union_hor!$Q$119</definedName>
    <definedName name="et_OneRates_6">et_union_hor!$O$130</definedName>
    <definedName name="et_OneRates_7">et_union_hor!$O$148</definedName>
    <definedName name="et_pIns_List06_1_Period">et_union_hor!$V$31:$V$45</definedName>
    <definedName name="et_pIns_List06_10_Period">et_union_hor!$AF$192:$AF$203</definedName>
    <definedName name="et_pIns_List06_13_Period">et_union_hor!$V$237:$V$250</definedName>
    <definedName name="et_pIns_List06_2_Period">et_union_hor!$V$49:$V$62</definedName>
    <definedName name="et_pIns_List06_3_i_Period">et_union_hor!$V$219:$V$232</definedName>
    <definedName name="et_pIns_List06_3_Period">et_union_hor!$V$67:$V$80</definedName>
    <definedName name="et_pIns_List06_4_Period">et_union_hor!$V$85:$V$98</definedName>
    <definedName name="et_pIns_List06_5_Period">et_union_hor!$AM$103:$AM$119</definedName>
    <definedName name="et_pIns_List06_6_Period">et_union_hor!$V$124:$V$137</definedName>
    <definedName name="et_pIns_List06_7_Period">et_union_hor!$V$142:$V$155</definedName>
    <definedName name="et_pIns_List06_8_Period">et_union_hor!$V$160:$V$173</definedName>
    <definedName name="et_pIns_List06_9_Period">et_union_hor!$W$178:$W$188</definedName>
    <definedName name="et_TN_range">et_union_hor!$Q$206</definedName>
    <definedName name="et_TS_range">et_union_hor!$U$206</definedName>
    <definedName name="et_TwoRates_1">et_union_hor!$P$37:$Q$37</definedName>
    <definedName name="et_TwoRates_13">et_union_hor!$P$243:$Q$243</definedName>
    <definedName name="et_TwoRates_2">et_union_hor!$P$55:$Q$55</definedName>
    <definedName name="et_TwoRates_3">et_union_hor!$P$73:$Q$73</definedName>
    <definedName name="et_TwoRates_3_i">et_union_hor!$P$225:$Q$225</definedName>
    <definedName name="et_TwoRates_4">et_union_hor!$P$92:$Q$92</definedName>
    <definedName name="et_TwoRates_5">et_union_hor!$R$109:$S$109</definedName>
    <definedName name="et_TwoRates_5_comp">et_union_hor!$T$109:$U$109</definedName>
    <definedName name="et_TwoRates_5_comp_p">et_union_hor!$T$119:$V$119</definedName>
    <definedName name="et_TwoRates_5_p">et_union_hor!$R$119:$S$119</definedName>
    <definedName name="et_TwoRates_6">et_union_hor!$P$130:$Q$130</definedName>
    <definedName name="et_TwoRates_7">et_union_hor!$P$148:$Q$148</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REESTR_MO!$A$2:$D$320</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DP">'Форма 4.2.3 | Т-гор.вода'!$11:$11</definedName>
    <definedName name="List06_5_MC">'Форма 4.2.3 | Т-гор.вода'!$O$18:$O$29</definedName>
    <definedName name="List06_5_MC2">'Форма 4.2.3 | Т-гор.вода'!$AM$18:$AM$29</definedName>
    <definedName name="List06_5_note">'Форма 4.2.3 | Т-гор.вода'!$AN$18:$AN$29</definedName>
    <definedName name="List06_5_Period">'Форма 4.2.3 | Т-гор.вода'!$O$18:$Z$29</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4.8'!$H$11:$H$36</definedName>
    <definedName name="List12_note">'Форма 4.8'!$I$10:$I$36</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4.8'!$E$18:$E$23</definedName>
    <definedName name="pCng_List12_6">'Форма 4.8'!$E$35:$E$36</definedName>
    <definedName name="pDbl_List12_5">'Форма 4.8'!$G$32:$G$33</definedName>
    <definedName name="pDbl_List12_5_copy">'Форма 4.8'!$L$32:$L$33</definedName>
    <definedName name="pDbl_List12_5_copy2">'Форма 4.8'!$K$32:$K$33</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Т-гор.вода'!$K$18:$K$29</definedName>
    <definedName name="pDel_List06_5_2">'Форма 4.2.3 | Т-гор.вода'!$J$18:$J$29</definedName>
    <definedName name="pDel_List06_5_3">'Форма 4.2.3 | Т-гор.вода'!$I$18:$I$29</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4.8'!$C$18:$C$23</definedName>
    <definedName name="pDel_List12_3">'Форма 4.8'!$C$26:$C$27</definedName>
    <definedName name="pDel_List12_4">'Форма 4.8'!$C$29:$C$30</definedName>
    <definedName name="pDel_List12_5">'Форма 4.8'!$C$32:$C$33</definedName>
    <definedName name="pDel_List12_6">'Форма 4.8'!$C$35:$C$36</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Т-гор.вода'!$AM$14:$AM$29</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4.8'!$E$23</definedName>
    <definedName name="pIns_List12_3">'Форма 4.8'!$E$27</definedName>
    <definedName name="pIns_List12_4">'Форма 4.8'!$E$30</definedName>
    <definedName name="pIns_List12_5">'Форма 4.8'!$E$33</definedName>
    <definedName name="pIns_List12_6">'Форма 4.8'!$E$36</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REESTR_ORG!$A$2:$J$377</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et_union_hor!$M$148</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et_union_hor!$M$131</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52511"/>
</workbook>
</file>

<file path=xl/calcChain.xml><?xml version="1.0" encoding="utf-8"?>
<calcChain xmlns="http://schemas.openxmlformats.org/spreadsheetml/2006/main">
  <c r="A129" i="612" l="1"/>
  <c r="A128" i="612"/>
  <c r="A127" i="612"/>
  <c r="A126" i="612"/>
  <c r="E19" i="610"/>
  <c r="E20" i="610" s="1"/>
  <c r="E21" i="610" s="1"/>
  <c r="E22" i="610" s="1"/>
  <c r="O7" i="628"/>
  <c r="O8" i="628"/>
  <c r="O9" i="628"/>
  <c r="O10" i="628"/>
  <c r="O17" i="628"/>
  <c r="P17" i="628" s="1"/>
  <c r="Q17" i="628" s="1"/>
  <c r="R17" i="628" s="1"/>
  <c r="S17" i="628" s="1"/>
  <c r="T17" i="628" s="1"/>
  <c r="U17" i="628" s="1"/>
  <c r="V17" i="628" s="1"/>
  <c r="W17" i="628" s="1"/>
  <c r="X17" i="628" s="1"/>
  <c r="Z17" i="628" s="1"/>
  <c r="AA17" i="628" s="1"/>
  <c r="AB17" i="628" s="1"/>
  <c r="AC17" i="628" s="1"/>
  <c r="AD17" i="628" s="1"/>
  <c r="AE17" i="628" s="1"/>
  <c r="AF17" i="628" s="1"/>
  <c r="AG17" i="628" s="1"/>
  <c r="AH17" i="628" s="1"/>
  <c r="AI17" i="628" s="1"/>
  <c r="AJ17" i="628" s="1"/>
  <c r="AL17" i="628" s="1"/>
  <c r="AN17" i="628" s="1"/>
  <c r="AQ24" i="628"/>
  <c r="V24" i="628"/>
  <c r="AH24" i="628"/>
  <c r="AR25" i="628"/>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H119" i="471"/>
  <c r="AH109" i="471"/>
  <c r="L21" i="628"/>
  <c r="L24" i="628"/>
  <c r="L18" i="628"/>
  <c r="L23" i="628"/>
  <c r="L19" i="628"/>
  <c r="L20" i="628"/>
  <c r="AP23" i="628"/>
  <c r="AO24" i="628"/>
  <c r="H12" i="646" l="1"/>
  <c r="H11" i="646"/>
  <c r="H9" i="646"/>
  <c r="H8" i="646"/>
  <c r="H7" i="646"/>
  <c r="H12" i="622"/>
  <c r="H9" i="622"/>
  <c r="H8" i="622"/>
  <c r="H12" i="616"/>
  <c r="H9" i="616"/>
  <c r="H8" i="616"/>
  <c r="R14" i="601"/>
  <c r="H13" i="646" s="1"/>
  <c r="R13" i="601"/>
  <c r="R12" i="601"/>
  <c r="P12" i="601"/>
  <c r="F8" i="646"/>
  <c r="F11" i="646"/>
  <c r="F12" i="646"/>
  <c r="M14" i="601"/>
  <c r="F9" i="646"/>
  <c r="M13" i="601"/>
  <c r="F10" i="646"/>
  <c r="F13" i="646"/>
  <c r="M12" i="601"/>
  <c r="H13" i="616" l="1"/>
  <c r="H13" i="622"/>
  <c r="O7" i="627" l="1"/>
  <c r="O8" i="627"/>
  <c r="O9" i="627"/>
  <c r="O10" i="627"/>
  <c r="O17" i="627"/>
  <c r="P17" i="627" s="1"/>
  <c r="Q17" i="627" s="1"/>
  <c r="R17" i="627" s="1"/>
  <c r="S17" i="627" s="1"/>
  <c r="U17" i="627" s="1"/>
  <c r="V17" i="627" s="1"/>
  <c r="W17" i="627" s="1"/>
  <c r="Z24" i="627"/>
  <c r="Q25" i="627"/>
  <c r="E3" i="437"/>
  <c r="L24" i="627"/>
  <c r="Y23" i="627"/>
  <c r="B2" i="525"/>
  <c r="L23" i="627"/>
  <c r="L18" i="627"/>
  <c r="B3" i="525"/>
  <c r="L20" i="627"/>
  <c r="L21" i="627"/>
  <c r="X24" i="627"/>
  <c r="L19" i="627"/>
  <c r="O7" i="632" l="1"/>
  <c r="O8" i="632"/>
  <c r="O9" i="632"/>
  <c r="O10" i="632"/>
  <c r="O18" i="632"/>
  <c r="P18" i="632" s="1"/>
  <c r="Q18" i="632" s="1"/>
  <c r="R18" i="632" s="1"/>
  <c r="S18" i="632" s="1"/>
  <c r="T18" i="632" s="1"/>
  <c r="V18" i="632" s="1"/>
  <c r="X18" i="632" s="1"/>
  <c r="R24" i="632"/>
  <c r="Y23" i="632"/>
  <c r="L22" i="632"/>
  <c r="L20" i="632"/>
  <c r="L21" i="632"/>
  <c r="L19" i="632"/>
  <c r="L23" i="632"/>
  <c r="M12" i="550" l="1"/>
  <c r="Z250" i="471" l="1"/>
  <c r="Z249" i="471"/>
  <c r="Z248" i="471"/>
  <c r="Z247" i="471"/>
  <c r="Z246" i="471"/>
  <c r="Z245" i="471"/>
  <c r="Z244" i="471"/>
  <c r="Q244" i="471"/>
  <c r="Z243" i="471"/>
  <c r="Z242" i="471"/>
  <c r="Z241" i="471"/>
  <c r="Z240" i="471"/>
  <c r="Z239" i="471"/>
  <c r="Z238" i="471"/>
  <c r="Z237"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40" i="471"/>
  <c r="L24" i="642"/>
  <c r="X24" i="642"/>
  <c r="L20" i="642"/>
  <c r="F10" i="643"/>
  <c r="L23" i="642"/>
  <c r="F12" i="643"/>
  <c r="L19" i="642"/>
  <c r="L21" i="642"/>
  <c r="F8" i="643"/>
  <c r="L238" i="471"/>
  <c r="L241" i="471"/>
  <c r="L18" i="642"/>
  <c r="L242" i="471"/>
  <c r="F9" i="643"/>
  <c r="L22" i="642"/>
  <c r="F13" i="643"/>
  <c r="L239" i="471"/>
  <c r="X243" i="471"/>
  <c r="L243" i="471"/>
  <c r="F11" i="643"/>
  <c r="L237" i="471"/>
  <c r="V17" i="642" l="1"/>
  <c r="W17" i="642" s="1"/>
  <c r="H11" i="641" l="1"/>
  <c r="H7" i="641"/>
  <c r="Z232" i="471"/>
  <c r="Z231" i="471"/>
  <c r="Z230" i="471"/>
  <c r="Z229" i="471"/>
  <c r="Z228" i="471"/>
  <c r="Z227" i="471"/>
  <c r="Z226" i="471"/>
  <c r="Q226" i="471"/>
  <c r="Z225" i="471"/>
  <c r="Z224" i="471"/>
  <c r="Z223" i="471"/>
  <c r="Z222" i="471"/>
  <c r="Z221" i="471"/>
  <c r="Z220" i="471"/>
  <c r="Z219"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5" i="640"/>
  <c r="L21" i="640"/>
  <c r="L220" i="471"/>
  <c r="F11" i="641"/>
  <c r="F8" i="641"/>
  <c r="L225" i="471"/>
  <c r="L23" i="640"/>
  <c r="F13" i="641"/>
  <c r="F10" i="641"/>
  <c r="L223" i="471"/>
  <c r="L22" i="640"/>
  <c r="F9" i="641"/>
  <c r="X26" i="640"/>
  <c r="L219" i="471"/>
  <c r="F12" i="641"/>
  <c r="L26" i="640"/>
  <c r="L24" i="640"/>
  <c r="L221" i="471"/>
  <c r="X225" i="471"/>
  <c r="L20" i="640"/>
  <c r="L224" i="471"/>
  <c r="L222" i="471"/>
  <c r="V19" i="640" l="1"/>
  <c r="W19" i="640" s="1"/>
  <c r="AA197" i="471" l="1"/>
  <c r="AI196" i="471"/>
  <c r="R183" i="471"/>
  <c r="V119" i="471"/>
  <c r="AR110" i="471"/>
  <c r="AQ109" i="471"/>
  <c r="V109" i="471"/>
  <c r="Q149" i="471"/>
  <c r="Z148" i="471"/>
  <c r="Q131" i="471"/>
  <c r="Z130" i="471"/>
  <c r="Q92" i="471"/>
  <c r="Z91" i="471"/>
  <c r="Q167" i="471"/>
  <c r="Z166" i="471"/>
  <c r="AA165"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7" i="630"/>
  <c r="P17" i="630" s="1"/>
  <c r="Q17" i="630" s="1"/>
  <c r="R17" i="630" s="1"/>
  <c r="S17" i="630" s="1"/>
  <c r="U17" i="630" s="1"/>
  <c r="V17" i="630" s="1"/>
  <c r="O10" i="630"/>
  <c r="O9" i="630"/>
  <c r="O8" i="630"/>
  <c r="O7" i="630"/>
  <c r="O10" i="629"/>
  <c r="O9" i="629"/>
  <c r="O8" i="629"/>
  <c r="O7" i="629"/>
  <c r="Y147" i="471"/>
  <c r="F13" i="639"/>
  <c r="L67" i="471"/>
  <c r="F12" i="637"/>
  <c r="L53" i="471"/>
  <c r="L32" i="471"/>
  <c r="Y165" i="471"/>
  <c r="L160" i="471"/>
  <c r="L192" i="471"/>
  <c r="X55" i="471"/>
  <c r="Y182" i="471"/>
  <c r="L165" i="471"/>
  <c r="L37" i="471"/>
  <c r="L69" i="471"/>
  <c r="F9" i="637"/>
  <c r="F9" i="636"/>
  <c r="L162" i="471"/>
  <c r="F12" i="636"/>
  <c r="F11" i="638"/>
  <c r="X148" i="471"/>
  <c r="F11" i="635"/>
  <c r="L85" i="471"/>
  <c r="X166" i="471"/>
  <c r="F12" i="634"/>
  <c r="F8" i="637"/>
  <c r="L34" i="471"/>
  <c r="Y90" i="471"/>
  <c r="L182" i="471"/>
  <c r="AO109" i="471"/>
  <c r="F8" i="638"/>
  <c r="Y129" i="471"/>
  <c r="L119" i="471"/>
  <c r="X130" i="471"/>
  <c r="F8" i="635"/>
  <c r="L181" i="471"/>
  <c r="F10" i="639"/>
  <c r="F13" i="637"/>
  <c r="L33" i="471"/>
  <c r="AH196" i="471"/>
  <c r="F8" i="639"/>
  <c r="F11" i="639"/>
  <c r="L178" i="471"/>
  <c r="F10" i="638"/>
  <c r="L72" i="471"/>
  <c r="L90" i="471"/>
  <c r="L51" i="471"/>
  <c r="L124" i="471"/>
  <c r="L127" i="471"/>
  <c r="X91" i="471"/>
  <c r="F8" i="634"/>
  <c r="L49" i="471"/>
  <c r="L126" i="471"/>
  <c r="F13" i="636"/>
  <c r="F10" i="634"/>
  <c r="L193" i="471"/>
  <c r="L125" i="471"/>
  <c r="L161" i="471"/>
  <c r="L52" i="471"/>
  <c r="AO119" i="471"/>
  <c r="L88" i="471"/>
  <c r="F12" i="635"/>
  <c r="F10" i="636"/>
  <c r="F11" i="637"/>
  <c r="L163" i="471"/>
  <c r="F9" i="634"/>
  <c r="L70" i="471"/>
  <c r="L195" i="471"/>
  <c r="L68" i="471"/>
  <c r="F11" i="634"/>
  <c r="L196" i="471"/>
  <c r="L103" i="471"/>
  <c r="L105" i="471"/>
  <c r="L147" i="471"/>
  <c r="F13" i="635"/>
  <c r="L130" i="471"/>
  <c r="F9" i="639"/>
  <c r="L87" i="471"/>
  <c r="L194" i="471"/>
  <c r="F10" i="637"/>
  <c r="L145" i="471"/>
  <c r="F12" i="638"/>
  <c r="L148" i="471"/>
  <c r="L104" i="471"/>
  <c r="F12" i="639"/>
  <c r="L86" i="471"/>
  <c r="L50" i="471"/>
  <c r="L179" i="471"/>
  <c r="F9" i="635"/>
  <c r="X37" i="471"/>
  <c r="L108" i="471"/>
  <c r="L144" i="471"/>
  <c r="L91" i="471"/>
  <c r="L73" i="471"/>
  <c r="L55" i="471"/>
  <c r="F13" i="638"/>
  <c r="L54" i="471"/>
  <c r="L129" i="471"/>
  <c r="L71" i="471"/>
  <c r="F8" i="636"/>
  <c r="L143" i="471"/>
  <c r="F11" i="636"/>
  <c r="AP108" i="471"/>
  <c r="L31" i="471"/>
  <c r="L180" i="471"/>
  <c r="L106" i="471"/>
  <c r="L164" i="471"/>
  <c r="F10" i="635"/>
  <c r="F13" i="634"/>
  <c r="L109" i="471"/>
  <c r="L166" i="471"/>
  <c r="L36" i="471"/>
  <c r="X73" i="471"/>
  <c r="L142" i="471"/>
  <c r="L35" i="471"/>
  <c r="F9" i="638"/>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5" i="626"/>
  <c r="L20" i="625"/>
  <c r="L24" i="626"/>
  <c r="L20" i="624"/>
  <c r="L24" i="624"/>
  <c r="L21" i="624"/>
  <c r="L22" i="624"/>
  <c r="X26" i="626"/>
  <c r="L18" i="625"/>
  <c r="L23" i="626"/>
  <c r="L23" i="624"/>
  <c r="L19" i="625"/>
  <c r="L24" i="625"/>
  <c r="X24" i="625"/>
  <c r="L19" i="624"/>
  <c r="L22" i="625"/>
  <c r="L23" i="625"/>
  <c r="L18" i="624"/>
  <c r="X24" i="624"/>
  <c r="L22" i="626"/>
  <c r="L21" i="625"/>
  <c r="L26" i="626"/>
  <c r="L21" i="626"/>
  <c r="L20" i="626"/>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4" i="630"/>
  <c r="L20" i="630"/>
  <c r="L21" i="630"/>
  <c r="L21" i="633"/>
  <c r="Y23" i="631"/>
  <c r="L21" i="631"/>
  <c r="L23" i="630"/>
  <c r="L19" i="633"/>
  <c r="L23" i="633"/>
  <c r="L23" i="631"/>
  <c r="X24" i="631"/>
  <c r="L20" i="631"/>
  <c r="L22" i="631"/>
  <c r="L19" i="631"/>
  <c r="L20" i="633"/>
  <c r="Y23" i="630"/>
  <c r="L24" i="631"/>
  <c r="X24" i="630"/>
  <c r="AH23" i="633"/>
  <c r="L22" i="633"/>
  <c r="L18" i="630"/>
  <c r="L18" i="631"/>
  <c r="L19" i="630"/>
  <c r="AG18" i="633" l="1"/>
  <c r="U17" i="631"/>
  <c r="Q25" i="629"/>
  <c r="Z24" i="629"/>
  <c r="O17" i="629"/>
  <c r="P17" i="629" s="1"/>
  <c r="Q17" i="629" s="1"/>
  <c r="R17" i="629" s="1"/>
  <c r="L18" i="629"/>
  <c r="L23" i="629"/>
  <c r="L19" i="629"/>
  <c r="L20" i="629"/>
  <c r="L24" i="629"/>
  <c r="E2" i="437"/>
  <c r="Y23" i="629"/>
  <c r="L21" i="629"/>
  <c r="X24" i="629"/>
  <c r="V17" i="631" l="1"/>
  <c r="W17" i="631" s="1"/>
  <c r="S17" i="629"/>
  <c r="U17" i="629" s="1"/>
  <c r="V17" i="629" s="1"/>
  <c r="W17" i="629" s="1"/>
  <c r="M291" i="471" l="1"/>
  <c r="R306" i="471"/>
  <c r="H11" i="622"/>
  <c r="H7" i="622"/>
  <c r="P296" i="471"/>
  <c r="R301" i="471"/>
  <c r="R296" i="471"/>
  <c r="H11" i="618"/>
  <c r="H7" i="618"/>
  <c r="H11" i="617"/>
  <c r="H7" i="617"/>
  <c r="H11" i="616"/>
  <c r="H7" i="616"/>
  <c r="H11" i="614"/>
  <c r="H7" i="614"/>
  <c r="H339" i="471"/>
  <c r="E29" i="205"/>
  <c r="F29" i="205"/>
  <c r="E326" i="471"/>
  <c r="E331" i="471"/>
  <c r="F339" i="471"/>
  <c r="F9" i="616"/>
  <c r="F12" i="614"/>
  <c r="F9" i="614"/>
  <c r="M296" i="471"/>
  <c r="F11" i="614"/>
  <c r="F11" i="616"/>
  <c r="F336" i="471"/>
  <c r="F13" i="614"/>
  <c r="F13" i="617"/>
  <c r="F12" i="618"/>
  <c r="M306" i="471"/>
  <c r="F8" i="617"/>
  <c r="F9" i="618"/>
  <c r="F11" i="617"/>
  <c r="F337" i="471"/>
  <c r="F11" i="622"/>
  <c r="F11" i="618"/>
  <c r="F8" i="616"/>
  <c r="F10" i="614"/>
  <c r="F13" i="622"/>
  <c r="F8" i="622"/>
  <c r="F9" i="617"/>
  <c r="F10" i="618"/>
  <c r="F12" i="616"/>
  <c r="F10" i="622"/>
  <c r="F10" i="616"/>
  <c r="F8" i="618"/>
  <c r="F338" i="471"/>
  <c r="F12" i="622"/>
  <c r="F8" i="614"/>
  <c r="F341" i="471"/>
  <c r="F12" i="617"/>
  <c r="F340" i="471"/>
  <c r="F13" i="618"/>
  <c r="F10" i="617"/>
  <c r="F13" i="616"/>
  <c r="F9" i="622"/>
  <c r="M301" i="471"/>
</calcChain>
</file>

<file path=xl/sharedStrings.xml><?xml version="1.0" encoding="utf-8"?>
<sst xmlns="http://schemas.openxmlformats.org/spreadsheetml/2006/main" count="6175" uniqueCount="2921">
  <si>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</si>
  <si>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</si>
  <si>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</si>
  <si>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</si>
  <si>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</si>
  <si>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</si>
  <si>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</si>
  <si>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</si>
  <si>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</si>
  <si>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</si>
  <si>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</si>
  <si>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</si>
  <si>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</si>
  <si>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</si>
  <si>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</si>
  <si>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</si>
  <si>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</si>
  <si>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</si>
  <si>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</si>
  <si>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</si>
  <si>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</si>
  <si>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</si>
  <si>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</si>
  <si>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</si>
  <si>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</si>
  <si>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</si>
  <si>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</si>
  <si>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</si>
  <si>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</si>
  <si>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</si>
  <si>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</si>
  <si>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</si>
  <si>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</si>
  <si>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</si>
  <si>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</si>
  <si>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</si>
  <si>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</si>
  <si>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</si>
  <si>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</si>
  <si>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</si>
  <si>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</si>
  <si>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</si>
  <si>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</si>
  <si>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</si>
  <si>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</si>
  <si>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</si>
  <si>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</si>
  <si>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</si>
  <si>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</si>
  <si>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</si>
  <si>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</si>
  <si>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</si>
  <si>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</si>
  <si>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</si>
  <si>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</si>
  <si>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</si>
  <si>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</si>
  <si>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</si>
  <si>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</si>
  <si>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</si>
  <si>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</si>
  <si>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</si>
  <si>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</si>
  <si>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</si>
  <si>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</si>
  <si>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</si>
  <si>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</si>
  <si>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</si>
  <si>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</si>
  <si>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</si>
  <si>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</si>
  <si>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</si>
  <si>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</si>
  <si>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</si>
  <si>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</si>
  <si>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</si>
  <si>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</si>
  <si>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</si>
  <si>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</si>
  <si>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</si>
  <si>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</si>
  <si>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</si>
  <si>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</si>
  <si>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</si>
  <si>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</si>
  <si>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</si>
  <si>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</si>
  <si>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</si>
  <si>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</si>
  <si>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</si>
  <si>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</si>
  <si>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</si>
  <si>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</si>
  <si>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</si>
  <si>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</si>
  <si>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</si>
  <si>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</si>
  <si>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</si>
  <si>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</si>
  <si>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</si>
  <si>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</si>
  <si>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</si>
  <si>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</si>
  <si>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</si>
  <si>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</si>
  <si>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</si>
  <si>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</si>
  <si>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</si>
  <si>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</si>
  <si>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</si>
  <si>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</si>
  <si>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</si>
  <si>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</si>
  <si>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</si>
  <si>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</si>
  <si>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</si>
  <si>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</si>
  <si>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</si>
  <si>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</si>
  <si>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</si>
  <si>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</si>
  <si>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</si>
  <si>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</si>
  <si>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</si>
  <si>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</si>
  <si>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</si>
  <si>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</si>
  <si>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</si>
  <si>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</si>
  <si>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</si>
  <si>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</si>
  <si>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</si>
  <si>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</si>
  <si>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</si>
  <si>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</si>
  <si>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</si>
  <si>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</si>
  <si>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</si>
  <si>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</si>
  <si>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</si>
  <si>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</si>
  <si>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</si>
  <si>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</si>
  <si>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</si>
  <si>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</si>
  <si>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</si>
  <si>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</si>
  <si>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</si>
  <si>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</si>
  <si>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</si>
  <si>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</si>
  <si>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</si>
  <si>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</si>
  <si>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</si>
  <si>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</si>
  <si>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</si>
  <si>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</si>
  <si>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</si>
  <si>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</si>
  <si>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</si>
  <si>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</si>
  <si>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</si>
  <si>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</si>
  <si>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</si>
  <si>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</si>
  <si>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</si>
  <si>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</si>
  <si>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</si>
  <si>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</si>
  <si>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</si>
  <si>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</si>
  <si>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</si>
  <si>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</si>
  <si>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</si>
  <si>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</si>
  <si>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</si>
  <si>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</si>
  <si>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</si>
  <si>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</si>
  <si>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</si>
  <si>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</si>
  <si>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</si>
  <si>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</si>
  <si>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</si>
  <si>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</si>
  <si>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</si>
  <si>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</si>
  <si>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</si>
  <si>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</si>
  <si>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</si>
  <si>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</si>
  <si>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</si>
  <si>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</si>
  <si>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</si>
  <si>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</si>
  <si>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</si>
  <si>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</si>
  <si>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</si>
  <si>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</si>
  <si>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</si>
  <si>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</si>
  <si>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</si>
  <si>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</si>
  <si>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</si>
  <si>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</si>
  <si>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</si>
  <si>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</si>
  <si>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</si>
  <si>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</si>
  <si>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</si>
  <si>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</si>
  <si>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</si>
  <si>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</si>
  <si>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</si>
  <si>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</si>
  <si>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</si>
  <si>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</si>
  <si>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</si>
  <si>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</si>
  <si>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</si>
  <si>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</si>
  <si>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</si>
  <si>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</si>
  <si>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</si>
  <si>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</si>
  <si>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</si>
  <si>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</si>
  <si>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</si>
  <si>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</si>
  <si>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</si>
  <si>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</si>
  <si>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</si>
  <si>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</si>
  <si>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</si>
  <si>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</si>
  <si>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</si>
  <si>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</si>
  <si>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</si>
  <si>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</si>
  <si>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</si>
  <si>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</si>
  <si>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</si>
  <si>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</si>
  <si>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</si>
  <si>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</si>
  <si>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</si>
  <si>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</si>
  <si>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</si>
  <si>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</si>
  <si>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</si>
  <si>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</si>
  <si>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</si>
  <si>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</si>
  <si>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</si>
  <si>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</si>
  <si>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</si>
  <si>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</si>
  <si>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</si>
  <si>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</si>
  <si>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</si>
  <si>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</si>
  <si>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</si>
  <si>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</si>
  <si>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</si>
  <si>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</si>
  <si>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</si>
  <si>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</si>
  <si>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</si>
  <si>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</si>
  <si>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</si>
  <si>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</si>
  <si>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</si>
  <si>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</si>
  <si>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</si>
  <si>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</si>
  <si>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</si>
  <si>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</si>
  <si>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</si>
  <si>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</si>
  <si>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</si>
  <si>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</si>
  <si>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</si>
  <si>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</si>
  <si>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</si>
  <si>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</si>
  <si>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</si>
  <si>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</si>
  <si>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</si>
  <si>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</si>
  <si>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</si>
  <si>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</si>
  <si>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</si>
  <si>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</si>
  <si>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</si>
  <si>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</si>
  <si>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</si>
  <si>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</si>
  <si>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</si>
  <si>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</si>
  <si>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</si>
  <si>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</si>
  <si>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</si>
  <si>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</si>
  <si>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</si>
  <si>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</si>
  <si>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</si>
  <si>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</si>
  <si>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</si>
  <si>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</si>
  <si>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</si>
  <si>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</si>
  <si>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</si>
  <si>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</si>
  <si>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</si>
  <si>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</si>
  <si>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</si>
  <si>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</si>
  <si>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</si>
  <si>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</si>
  <si>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</si>
  <si>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</si>
  <si>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</si>
  <si>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</si>
  <si>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</si>
  <si>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</si>
  <si>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</si>
  <si>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</si>
  <si>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</si>
  <si>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</si>
  <si>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</si>
  <si>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</si>
  <si>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</si>
  <si>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</si>
  <si>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</si>
  <si>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</si>
  <si>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</si>
  <si>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</si>
  <si>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</si>
  <si>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</si>
  <si>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</si>
  <si>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</si>
  <si>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</si>
  <si>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</si>
  <si>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</si>
  <si>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</si>
  <si>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</si>
  <si>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</si>
  <si>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</si>
  <si>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</si>
  <si>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</si>
  <si>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</si>
  <si>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</si>
  <si>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</si>
  <si>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</si>
  <si>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</si>
  <si>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</si>
  <si>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</si>
  <si>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</si>
  <si>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</si>
  <si>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</si>
  <si>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</si>
  <si>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</si>
  <si>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</si>
  <si>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</si>
  <si>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</si>
  <si>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</si>
  <si>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</si>
  <si>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</si>
  <si>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</si>
  <si>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</si>
  <si>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</si>
  <si>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</si>
  <si>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</si>
  <si>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</si>
  <si>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</si>
  <si>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</si>
  <si>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</si>
  <si>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</si>
  <si>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</si>
  <si>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</si>
  <si>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</si>
  <si>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</si>
  <si>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</si>
  <si>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</si>
  <si>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</si>
  <si>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</si>
  <si>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</si>
  <si>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</si>
  <si>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</si>
  <si>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</si>
  <si>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</si>
  <si>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</si>
  <si>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</si>
  <si>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</si>
  <si>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</si>
  <si>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</si>
  <si>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</si>
  <si>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</si>
  <si>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</si>
  <si>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</si>
  <si>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</si>
  <si>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</si>
  <si>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</si>
  <si>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</si>
  <si>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</si>
  <si>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</si>
  <si>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</si>
  <si>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</si>
  <si>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</si>
  <si>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</si>
  <si>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</si>
  <si>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</si>
  <si>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</si>
  <si>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</si>
  <si>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</si>
  <si>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</si>
  <si>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</si>
  <si>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</si>
  <si>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</si>
  <si>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</si>
  <si>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</si>
  <si>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</si>
  <si>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</si>
  <si>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</si>
  <si>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</si>
  <si>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</si>
  <si>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</si>
  <si>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</si>
  <si>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</si>
  <si>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</si>
  <si>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</si>
  <si>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</si>
  <si>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</si>
  <si>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</si>
  <si>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</si>
  <si>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</si>
  <si>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</si>
  <si>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</si>
  <si>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</si>
  <si>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</si>
  <si>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</si>
  <si>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</si>
  <si>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</si>
  <si>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</si>
  <si>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</si>
  <si>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</si>
  <si>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</si>
  <si>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</si>
  <si>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</si>
  <si>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</si>
  <si>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</si>
  <si>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</si>
  <si>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</si>
  <si>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</si>
  <si>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</si>
  <si>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</si>
  <si>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</si>
  <si>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</si>
  <si>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</si>
  <si>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</si>
  <si>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</si>
  <si>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</si>
  <si>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</si>
  <si>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</si>
  <si>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</si>
  <si>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</si>
  <si>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</si>
  <si>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</si>
  <si>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</si>
  <si>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</si>
  <si>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</si>
  <si>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</si>
  <si>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</si>
  <si>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</si>
  <si>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</si>
  <si>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</si>
  <si>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</si>
  <si>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</si>
  <si>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</si>
  <si>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</si>
  <si>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</si>
  <si>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</si>
  <si>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</si>
  <si>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</si>
  <si>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</si>
  <si>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</si>
  <si>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</si>
  <si>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</si>
  <si>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</si>
  <si>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</si>
  <si>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</si>
  <si>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</si>
  <si>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</si>
  <si>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</si>
  <si>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</si>
  <si>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</si>
  <si>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</si>
  <si>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</si>
  <si>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</si>
  <si>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</si>
  <si>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</si>
  <si>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</si>
  <si>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</si>
  <si>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</si>
  <si>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</si>
  <si>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</si>
  <si>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</si>
  <si>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</si>
  <si>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</si>
  <si>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</si>
  <si>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</si>
  <si>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</si>
  <si>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</si>
  <si>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</si>
  <si>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</si>
  <si>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</si>
  <si>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</si>
  <si>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</si>
  <si>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</si>
  <si>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</si>
  <si>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</si>
  <si>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</si>
  <si>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</si>
  <si>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</si>
  <si>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</si>
  <si>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</si>
  <si>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</si>
  <si>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</si>
  <si>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</si>
  <si>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</si>
  <si>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</si>
  <si>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</si>
  <si>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</si>
  <si>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</si>
  <si>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</si>
  <si>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</si>
  <si>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</si>
  <si>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</si>
  <si>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</si>
  <si>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</si>
  <si>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</si>
  <si>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</si>
  <si>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</si>
  <si>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</si>
  <si>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</si>
  <si>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</si>
  <si>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</si>
  <si>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</si>
  <si>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</si>
  <si>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</si>
  <si>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</si>
  <si>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</si>
  <si>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</si>
  <si>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</si>
  <si>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</si>
  <si>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</si>
  <si>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</si>
  <si>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</si>
  <si>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</si>
  <si>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</si>
  <si>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</si>
  <si>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</si>
  <si>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</si>
  <si>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</si>
  <si>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</si>
  <si>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</si>
  <si>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</si>
  <si>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</si>
  <si>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</si>
  <si>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</si>
  <si>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</si>
  <si>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</si>
  <si>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</si>
  <si>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</si>
  <si>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</si>
  <si>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</si>
  <si>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</si>
  <si>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</si>
  <si>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</si>
  <si>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</si>
  <si>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</si>
  <si>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</si>
  <si>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</si>
  <si>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</si>
  <si>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</si>
  <si>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</si>
  <si>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</si>
  <si>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</si>
  <si>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</si>
  <si>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</si>
  <si>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</si>
  <si>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</si>
  <si>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</si>
  <si>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</si>
  <si>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</si>
  <si>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</si>
  <si>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</si>
  <si>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</si>
  <si>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</si>
  <si>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</si>
  <si>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</si>
  <si>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</si>
  <si>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</si>
  <si>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</si>
  <si>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</si>
  <si>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</si>
  <si>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</si>
  <si>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</si>
  <si>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</si>
  <si>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</si>
  <si>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</si>
  <si>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</si>
  <si>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</si>
  <si>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</si>
  <si>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</si>
  <si>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</si>
  <si>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</si>
  <si>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</si>
  <si>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</si>
  <si>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</si>
  <si>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</si>
  <si>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</si>
  <si>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</si>
  <si>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</si>
  <si>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</si>
  <si>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</si>
  <si>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</si>
  <si>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</si>
  <si>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</si>
  <si>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</si>
  <si>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</si>
  <si>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</si>
  <si>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</si>
  <si>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</si>
  <si>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</si>
  <si>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</si>
  <si>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</si>
  <si>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</si>
  <si>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</si>
  <si>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</si>
  <si>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</si>
  <si>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</si>
  <si>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</si>
  <si>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</si>
  <si>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</si>
  <si>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</si>
  <si>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</si>
  <si>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</si>
  <si>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</si>
  <si>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</si>
  <si>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</si>
  <si>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</si>
  <si>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</si>
  <si>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</si>
  <si>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</si>
  <si>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</si>
  <si>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</si>
  <si>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</si>
  <si>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</si>
  <si>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</si>
  <si>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</si>
  <si>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</si>
  <si>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</si>
  <si>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</si>
  <si>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</si>
  <si>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</si>
  <si>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</si>
  <si>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</si>
  <si>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</si>
  <si>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</si>
  <si>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</si>
  <si>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</si>
  <si>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</si>
  <si>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</si>
  <si>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</si>
  <si>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</si>
  <si>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</si>
  <si>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</si>
  <si>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</si>
  <si>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</si>
  <si>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</si>
  <si>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</si>
  <si>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</si>
  <si>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</si>
  <si>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</si>
  <si>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</si>
  <si>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</si>
  <si>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</si>
  <si>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</si>
  <si>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</si>
  <si>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</si>
  <si>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</si>
  <si>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</si>
  <si>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</si>
  <si>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</si>
  <si>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</si>
  <si>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</si>
  <si>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</si>
  <si>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</si>
  <si>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</si>
  <si>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</si>
  <si>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</si>
  <si>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</si>
  <si>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</si>
  <si>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</si>
  <si>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</si>
  <si>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</si>
  <si>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</si>
  <si>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</si>
  <si>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</si>
  <si>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</si>
  <si>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</si>
  <si>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</si>
  <si>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</si>
  <si>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</si>
  <si>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</si>
  <si>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</si>
  <si>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</si>
  <si>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</si>
  <si>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</si>
  <si>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</si>
  <si>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</si>
  <si>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</si>
  <si>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</si>
  <si>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</si>
  <si>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</si>
  <si>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</si>
  <si>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</si>
  <si>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</si>
  <si>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</si>
  <si>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</si>
  <si>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</si>
  <si>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</si>
  <si>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</si>
  <si>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</si>
  <si>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</si>
  <si>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</si>
  <si>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</si>
  <si>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</si>
  <si>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</si>
  <si>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</si>
  <si>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</si>
  <si>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</si>
  <si>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</si>
  <si>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</si>
  <si>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</si>
  <si>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</si>
  <si>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</si>
  <si>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</si>
  <si>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</si>
  <si>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</si>
  <si>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</si>
  <si>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</si>
  <si>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</si>
  <si>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</si>
  <si>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</si>
  <si>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</si>
  <si>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</si>
  <si>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</si>
  <si>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</si>
  <si>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</si>
  <si>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</si>
  <si>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</si>
  <si>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</si>
  <si>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</si>
  <si>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</si>
  <si>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</si>
  <si>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</si>
  <si>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</si>
  <si>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</si>
  <si>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</si>
  <si>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</si>
  <si>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</si>
  <si>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Исправление логики работы листа 'Перечень тарифов' в части добавления территорий для тарифа на теплоноситель.</t>
  </si>
  <si>
    <t>Размер файла обновления: 386560 байт</t>
  </si>
  <si>
    <t>Подготовка к обновлению...</t>
  </si>
  <si>
    <t>Сохранение файла резервной копии: D:\Мои документы\Тарифы 2020\FAS.JKH.OPEN.INFO.PRICE.WARM.BKP..xlsb</t>
  </si>
  <si>
    <t>Резервная копия создана: D:\Мои документы\Тарифы 2020\FAS.JKH.OPEN.INFO.PRICE.WARM.BKP..xlsb</t>
  </si>
  <si>
    <t>Создание книги для установки обновлений...</t>
  </si>
  <si>
    <t>Файл обновления загружен: D:\Мои документы\Тарифы 2020\UPDATE.FAS.JKH.OPEN.INFO.PRICE.WARM.TO.1.0.2.30.xls</t>
  </si>
  <si>
    <t>население и приравненные категории</t>
  </si>
  <si>
    <t>Обновление завершилось удачно! Шаблон FAS.JKH.OPEN.INFO.PRICE.WARM.xlsb сохранен под именем 'FAS.JKH.OPEN.INFO.PRICE.WARM(v1.0.2).xlsb'</t>
  </si>
  <si>
    <t>Нет доступных обновлений для отчёта с кодом FAS.JKH.OPEN.INFO.PRICE.WARM!</t>
  </si>
  <si>
    <t>18.12.2019</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</si>
  <si>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</si>
  <si>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</si>
  <si>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</si>
  <si>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</si>
  <si>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</si>
  <si>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</si>
  <si>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</si>
  <si>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</si>
  <si>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</si>
  <si>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</si>
  <si>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</si>
  <si>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</si>
  <si>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</si>
  <si>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</si>
  <si>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</si>
  <si>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</si>
  <si>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</si>
  <si>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</si>
  <si>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</si>
  <si>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</si>
  <si>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</si>
  <si>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</si>
  <si>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</si>
  <si>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</si>
  <si>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</si>
  <si>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</si>
  <si>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</si>
  <si>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</si>
  <si>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</si>
  <si>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</si>
  <si>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</si>
  <si>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</si>
  <si>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</si>
  <si>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</si>
  <si>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</si>
  <si>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</si>
  <si>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</si>
  <si>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</si>
  <si>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</si>
  <si>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</si>
  <si>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</si>
  <si>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</si>
  <si>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</si>
  <si>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</si>
  <si>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</si>
  <si>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</si>
  <si>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</si>
  <si>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</si>
  <si>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</si>
  <si>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</si>
  <si>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</si>
  <si>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</si>
  <si>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</si>
  <si>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</si>
  <si>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</si>
  <si>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</si>
  <si>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</si>
  <si>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</si>
  <si>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</si>
  <si>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</si>
  <si>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</si>
  <si>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</si>
  <si>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</si>
  <si>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</si>
  <si>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</si>
  <si>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</si>
  <si>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</si>
  <si>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</si>
  <si>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</si>
  <si>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</si>
  <si>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</si>
  <si>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</si>
  <si>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</si>
  <si>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</si>
  <si>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</si>
  <si>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</si>
  <si>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</si>
  <si>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</si>
  <si>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</si>
  <si>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</si>
  <si>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</si>
  <si>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</si>
  <si>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</si>
  <si>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</si>
  <si>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</si>
  <si>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</si>
  <si>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</si>
  <si>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</si>
  <si>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</si>
  <si>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</si>
  <si>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</si>
  <si>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</si>
  <si>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</si>
  <si>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</si>
  <si>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</si>
  <si>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</si>
  <si>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</si>
  <si>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</si>
  <si>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</si>
  <si>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</si>
  <si>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</si>
  <si>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</si>
  <si>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</si>
  <si>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</si>
  <si>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</si>
  <si>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</si>
  <si>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</si>
  <si>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</si>
  <si>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</si>
  <si>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</si>
  <si>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</si>
  <si>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</si>
  <si>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</si>
  <si>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</si>
  <si>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</si>
  <si>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</si>
  <si>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</si>
  <si>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</si>
  <si>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</si>
  <si>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</si>
  <si>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</si>
  <si>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</si>
  <si>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</si>
  <si>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</si>
  <si>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</si>
  <si>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</si>
  <si>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</si>
  <si>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</si>
  <si>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</si>
  <si>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</si>
  <si>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</si>
  <si>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</si>
  <si>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</si>
  <si>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</si>
  <si>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</si>
  <si>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</si>
  <si>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</si>
  <si>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</si>
  <si>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</si>
  <si>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</si>
  <si>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</si>
  <si>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</si>
  <si>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</si>
  <si>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</si>
  <si>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</si>
  <si>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</si>
  <si>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</si>
  <si>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</si>
  <si>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</si>
  <si>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</si>
  <si>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</si>
  <si>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</si>
  <si>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</si>
  <si>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</si>
  <si>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</si>
  <si>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</si>
  <si>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</si>
  <si>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</si>
  <si>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</si>
  <si>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</si>
  <si>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</si>
  <si>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</si>
  <si>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</si>
  <si>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</si>
  <si>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</si>
  <si>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</si>
  <si>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</si>
  <si>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</si>
  <si>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</si>
  <si>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</si>
  <si>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</si>
  <si>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</si>
  <si>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</si>
  <si>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</si>
  <si>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</si>
  <si>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</si>
  <si>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</si>
  <si>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</si>
  <si>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</si>
  <si>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</si>
  <si>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</si>
  <si>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</si>
  <si>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</si>
  <si>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</si>
  <si>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</si>
  <si>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</si>
  <si>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</si>
  <si>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</si>
  <si>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</si>
  <si>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</si>
  <si>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</si>
  <si>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</si>
  <si>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</si>
  <si>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</si>
  <si>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</si>
  <si>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</si>
  <si>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</si>
  <si>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</si>
  <si>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</si>
  <si>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</si>
  <si>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</si>
  <si>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</si>
  <si>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</si>
  <si>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</si>
  <si>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</si>
  <si>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</si>
  <si>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</si>
  <si>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</si>
  <si>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</si>
  <si>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</si>
  <si>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</si>
  <si>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</si>
  <si>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</si>
  <si>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</si>
  <si>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</si>
  <si>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</si>
  <si>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</si>
  <si>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</si>
  <si>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</si>
  <si>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</si>
  <si>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</si>
  <si>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</si>
  <si>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</si>
  <si>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</si>
  <si>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</si>
  <si>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</si>
  <si>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</si>
  <si>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</si>
  <si>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</si>
  <si>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</si>
  <si>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</si>
  <si>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</si>
  <si>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</si>
  <si>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</si>
  <si>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</si>
  <si>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</si>
  <si>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</si>
  <si>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</si>
  <si>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</si>
  <si>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</si>
  <si>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</si>
  <si>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</si>
  <si>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</si>
  <si>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</si>
  <si>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</si>
  <si>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</si>
  <si>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</si>
  <si>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</si>
  <si>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</si>
  <si>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</si>
  <si>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</si>
  <si>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</si>
  <si>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</si>
  <si>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</si>
  <si>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</si>
  <si>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</si>
  <si>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</si>
  <si>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</si>
  <si>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</si>
  <si>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</si>
  <si>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</si>
  <si>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</si>
  <si>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</si>
  <si>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</si>
  <si>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</si>
  <si>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</si>
  <si>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</si>
  <si>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</si>
  <si>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</si>
  <si>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</si>
  <si>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</si>
  <si>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</si>
  <si>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</si>
  <si>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</si>
  <si>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</si>
  <si>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</si>
  <si>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</si>
  <si>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</si>
  <si>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</si>
  <si>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</si>
  <si>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</si>
  <si>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</si>
  <si>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</si>
  <si>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</si>
  <si>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</si>
  <si>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</si>
  <si>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</si>
  <si>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</si>
  <si>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</si>
  <si>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</si>
  <si>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</si>
  <si>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</si>
  <si>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</si>
  <si>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</si>
  <si>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</si>
  <si>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</si>
  <si>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</si>
  <si>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</si>
  <si>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</si>
  <si>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</si>
  <si>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</si>
  <si>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</si>
  <si>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</si>
  <si>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</si>
  <si>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</si>
  <si>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</si>
  <si>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</si>
  <si>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</si>
  <si>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</si>
  <si>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</si>
  <si>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</si>
  <si>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</si>
  <si>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</si>
  <si>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</si>
  <si>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</si>
  <si>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</si>
  <si>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</si>
  <si>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</si>
  <si>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</si>
  <si>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</si>
  <si>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</si>
  <si>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</si>
  <si>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</si>
  <si>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</si>
  <si>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</si>
  <si>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</si>
  <si>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</si>
  <si>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</si>
  <si>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</si>
  <si>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</si>
  <si>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</si>
  <si>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</si>
  <si>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</si>
  <si>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</si>
  <si>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</si>
  <si>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</si>
  <si>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</si>
  <si>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</si>
  <si>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</si>
  <si>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</si>
  <si>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</si>
  <si>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</si>
  <si>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</si>
  <si>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</si>
  <si>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</si>
  <si>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</si>
  <si>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</si>
  <si>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</si>
  <si>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</si>
  <si>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</si>
  <si>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</si>
  <si>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</si>
  <si>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</si>
  <si>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</si>
  <si>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</si>
  <si>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</si>
  <si>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</si>
  <si>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</si>
  <si>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</si>
  <si>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</si>
  <si>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</si>
  <si>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</si>
  <si>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</si>
  <si>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</si>
  <si>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</si>
  <si>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</si>
  <si>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</si>
  <si>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</si>
  <si>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</si>
  <si>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</si>
  <si>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</si>
  <si>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</si>
  <si>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</si>
  <si>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</si>
  <si>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</si>
  <si>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</si>
  <si>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</si>
  <si>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</si>
  <si>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</si>
  <si>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</si>
  <si>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</si>
  <si>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</si>
  <si>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</si>
  <si>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</si>
  <si>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</si>
  <si>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</si>
  <si>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</si>
  <si>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</si>
  <si>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</si>
  <si>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</si>
  <si>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</si>
  <si>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</si>
  <si>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</si>
  <si>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</si>
  <si>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</si>
  <si>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</si>
  <si>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</si>
  <si>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</si>
  <si>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</si>
  <si>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</si>
  <si>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</si>
  <si>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</si>
  <si>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</si>
  <si>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</si>
  <si>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</si>
  <si>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</si>
  <si>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</si>
  <si>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</si>
  <si>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</si>
  <si>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</si>
  <si>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</si>
  <si>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</si>
  <si>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</si>
  <si>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</si>
  <si>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</si>
  <si>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</si>
  <si>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</si>
  <si>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</si>
  <si>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</si>
  <si>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</si>
  <si>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</si>
  <si>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</si>
  <si>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</si>
  <si>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</si>
  <si>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</si>
  <si>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</si>
  <si>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</si>
  <si>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</si>
  <si>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</si>
  <si>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</si>
  <si>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</si>
  <si>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</si>
  <si>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</si>
  <si>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</si>
  <si>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</si>
  <si>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</si>
  <si>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</si>
  <si>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</si>
  <si>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</si>
  <si>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</si>
  <si>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</si>
  <si>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</si>
  <si>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</si>
  <si>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</si>
  <si>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</si>
  <si>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</si>
  <si>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</si>
  <si>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</si>
  <si>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</si>
  <si>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</si>
  <si>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</si>
  <si>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</si>
  <si>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</si>
  <si>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</si>
  <si>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</si>
  <si>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</si>
  <si>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</si>
  <si>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</si>
  <si>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</si>
  <si>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</si>
  <si>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</si>
  <si>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</si>
  <si>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</si>
  <si>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Поселок Локомотивный (ЗАТО)</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</si>
  <si>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</si>
  <si>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</si>
  <si>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</si>
  <si>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</si>
  <si>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</si>
  <si>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</si>
  <si>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</si>
  <si>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</si>
  <si>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</si>
  <si>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</si>
  <si>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</si>
  <si>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</si>
  <si>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</si>
  <si>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</si>
  <si>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</si>
  <si>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</si>
  <si>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</si>
  <si>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</si>
  <si>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</si>
  <si>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</si>
  <si>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</si>
  <si>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</si>
  <si>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</si>
  <si>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</si>
  <si>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</si>
  <si>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</si>
  <si>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</si>
  <si>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</si>
  <si>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</si>
  <si>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</si>
  <si>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</si>
  <si>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</si>
  <si>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</si>
  <si>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</si>
  <si>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</si>
  <si>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</si>
  <si>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</si>
  <si>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</si>
  <si>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</si>
  <si>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</si>
  <si>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</si>
  <si>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</si>
  <si>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</si>
  <si>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</si>
  <si>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</si>
  <si>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</si>
  <si>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</si>
  <si>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</si>
  <si>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</si>
  <si>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</si>
  <si>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</si>
  <si>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</si>
  <si>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</si>
  <si>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</si>
  <si>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</si>
  <si>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</si>
  <si>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</si>
  <si>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</si>
  <si>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</si>
  <si>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</si>
  <si>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</si>
  <si>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</si>
  <si>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</si>
  <si>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</si>
  <si>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</si>
  <si>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</si>
  <si>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</si>
  <si>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</si>
  <si>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</si>
  <si>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</si>
  <si>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</si>
  <si>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</si>
  <si>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</si>
  <si>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</si>
  <si>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</si>
  <si>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</si>
  <si>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</si>
  <si>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</si>
  <si>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</si>
  <si>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</si>
  <si>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</si>
  <si>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</si>
  <si>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</si>
  <si>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</si>
  <si>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</si>
  <si>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</si>
  <si>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</si>
  <si>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</si>
  <si>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</si>
  <si>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</si>
  <si>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</si>
  <si>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</si>
  <si>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</si>
  <si>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</si>
  <si>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</si>
  <si>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</si>
  <si>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</si>
  <si>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</si>
  <si>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</si>
  <si>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</si>
  <si>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</si>
  <si>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</si>
  <si>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</si>
  <si>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</si>
  <si>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</si>
  <si>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</si>
  <si>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</si>
  <si>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</si>
  <si>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</si>
  <si>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</si>
  <si>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</si>
  <si>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</si>
  <si>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</si>
  <si>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</si>
  <si>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</si>
  <si>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</si>
  <si>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</si>
  <si>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</si>
  <si>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</si>
  <si>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</si>
  <si>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</si>
  <si>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</si>
  <si>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</si>
  <si>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</si>
  <si>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</si>
  <si>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</si>
  <si>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</si>
  <si>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</si>
  <si>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</si>
  <si>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</si>
  <si>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</si>
  <si>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</si>
  <si>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</si>
  <si>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</si>
  <si>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</si>
  <si>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</si>
  <si>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</si>
  <si>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</si>
  <si>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</si>
  <si>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</si>
  <si>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</si>
  <si>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</si>
  <si>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</si>
  <si>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</si>
  <si>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</si>
  <si>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</si>
  <si>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</si>
  <si>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</si>
  <si>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</si>
  <si>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</si>
  <si>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</si>
  <si>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</si>
  <si>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</si>
  <si>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</si>
  <si>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</si>
  <si>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</si>
  <si>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</si>
  <si>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</si>
  <si>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</si>
  <si>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</si>
  <si>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</si>
  <si>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</si>
  <si>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</si>
  <si>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</si>
  <si>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</si>
  <si>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</si>
  <si>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</si>
  <si>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</si>
  <si>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</si>
  <si>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</si>
  <si>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</si>
  <si>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</si>
  <si>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</si>
  <si>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</si>
  <si>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</si>
  <si>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</si>
  <si>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</si>
  <si>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</si>
  <si>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</si>
  <si>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</si>
  <si>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</si>
  <si>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</si>
  <si>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</si>
  <si>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</si>
  <si>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</si>
  <si>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</si>
  <si>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01.01.2020</t>
  </si>
  <si>
    <t>31.12.2020</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</si>
  <si>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</si>
  <si>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</si>
  <si>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</si>
  <si>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</si>
  <si>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</si>
  <si>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</si>
  <si>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</si>
  <si>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</si>
  <si>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</si>
  <si>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</si>
  <si>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</si>
  <si>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</si>
  <si>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</si>
  <si>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</si>
  <si>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</si>
  <si>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</si>
  <si>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</si>
  <si>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</si>
  <si>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</si>
  <si>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</si>
  <si>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</si>
  <si>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</si>
  <si>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</si>
  <si>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</si>
  <si>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</si>
  <si>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</si>
  <si>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</si>
  <si>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</si>
  <si>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</si>
  <si>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</si>
  <si>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</si>
  <si>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</si>
  <si>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</si>
  <si>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</si>
  <si>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</si>
  <si>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</si>
  <si>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</si>
  <si>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</si>
  <si>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</si>
  <si>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</si>
  <si>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</si>
  <si>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</si>
  <si>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</si>
  <si>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</si>
  <si>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</si>
  <si>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</si>
  <si>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</si>
  <si>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</si>
  <si>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</si>
  <si>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</si>
  <si>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</si>
  <si>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</si>
  <si>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</si>
  <si>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</si>
  <si>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</si>
  <si>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</si>
  <si>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741501001</t>
  </si>
  <si>
    <t>30985114</t>
  </si>
  <si>
    <t>АО "НПО Электромашина"</t>
  </si>
  <si>
    <t>7449044990</t>
  </si>
  <si>
    <t>745450001</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</si>
  <si>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</si>
  <si>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</si>
  <si>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</si>
  <si>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</si>
  <si>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</si>
  <si>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</si>
  <si>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</si>
  <si>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</si>
  <si>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</si>
  <si>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</si>
  <si>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</si>
  <si>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</si>
  <si>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</si>
  <si>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</si>
  <si>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</si>
  <si>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</si>
  <si>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</si>
  <si>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</si>
  <si>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</si>
  <si>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</si>
  <si>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</si>
  <si>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</si>
  <si>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</si>
  <si>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</si>
  <si>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</si>
  <si>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</si>
  <si>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</si>
  <si>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</si>
  <si>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</si>
  <si>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</si>
  <si>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</si>
  <si>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</si>
  <si>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</si>
  <si>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</si>
  <si>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</si>
  <si>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</si>
  <si>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</si>
  <si>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</si>
  <si>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</si>
  <si>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</si>
  <si>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</si>
  <si>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</si>
  <si>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</si>
  <si>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</si>
  <si>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</si>
  <si>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</si>
  <si>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</si>
  <si>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</si>
  <si>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АО "ЭСК ЧТПЗ"</t>
  </si>
  <si>
    <t>7449045730</t>
  </si>
  <si>
    <t>04-04-2011 00:00:00</t>
  </si>
  <si>
    <t>26768533</t>
  </si>
  <si>
    <t>АО "ЭнСер"</t>
  </si>
  <si>
    <t>7415036215</t>
  </si>
  <si>
    <t>18-01-2011 00:00:00</t>
  </si>
  <si>
    <t>26322813</t>
  </si>
  <si>
    <t>АО "Энергопром-ЧЭЗ"</t>
  </si>
  <si>
    <t>7450005001</t>
  </si>
  <si>
    <t>746001001</t>
  </si>
  <si>
    <t>01-10-2008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</si>
  <si>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</si>
  <si>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</si>
  <si>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</si>
  <si>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</si>
  <si>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</si>
  <si>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</si>
  <si>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</si>
  <si>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</si>
  <si>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</si>
  <si>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</si>
  <si>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</si>
  <si>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</si>
  <si>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</si>
  <si>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</si>
  <si>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</si>
  <si>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</si>
  <si>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</si>
  <si>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</si>
  <si>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</si>
  <si>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</si>
  <si>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</si>
  <si>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</si>
  <si>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</si>
  <si>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</si>
  <si>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</si>
  <si>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</si>
  <si>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</si>
  <si>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</si>
  <si>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</si>
  <si>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</si>
  <si>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</si>
  <si>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</si>
  <si>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</si>
  <si>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</si>
  <si>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</si>
  <si>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</si>
  <si>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</si>
  <si>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</si>
  <si>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</si>
  <si>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</si>
  <si>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</si>
  <si>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</si>
  <si>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</si>
  <si>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</si>
  <si>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</si>
  <si>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</si>
  <si>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</si>
  <si>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</si>
  <si>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</si>
  <si>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</si>
  <si>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</si>
  <si>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</si>
  <si>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</si>
  <si>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</si>
  <si>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</si>
  <si>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</si>
  <si>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</si>
  <si>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</si>
  <si>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</si>
  <si>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</si>
  <si>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</si>
  <si>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26360654</t>
  </si>
  <si>
    <t>ГУП Санаторий "Сосновая горка"</t>
  </si>
  <si>
    <t>7420005163</t>
  </si>
  <si>
    <t>742001001</t>
  </si>
  <si>
    <t>29-04-2003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</si>
  <si>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</si>
  <si>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</si>
  <si>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</si>
  <si>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</si>
  <si>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</si>
  <si>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</si>
  <si>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</si>
  <si>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</si>
  <si>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</si>
  <si>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</si>
  <si>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</si>
  <si>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</si>
  <si>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</si>
  <si>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</si>
  <si>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</si>
  <si>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</si>
  <si>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</si>
  <si>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</si>
  <si>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</si>
  <si>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</si>
  <si>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</si>
  <si>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</si>
  <si>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</si>
  <si>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</si>
  <si>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</si>
  <si>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</si>
  <si>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</si>
  <si>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</si>
  <si>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</si>
  <si>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</si>
  <si>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</si>
  <si>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</si>
  <si>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</si>
  <si>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</si>
  <si>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</si>
  <si>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</si>
  <si>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</si>
  <si>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</si>
  <si>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</si>
  <si>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</si>
  <si>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</si>
  <si>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</si>
  <si>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</si>
  <si>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</si>
  <si>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</si>
  <si>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</si>
  <si>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</si>
  <si>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</si>
  <si>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</si>
  <si>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</si>
  <si>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</si>
  <si>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</si>
  <si>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</si>
  <si>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</si>
  <si>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</si>
  <si>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</si>
  <si>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</si>
  <si>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</si>
  <si>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</si>
  <si>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</si>
  <si>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</si>
  <si>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</si>
  <si>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</si>
  <si>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</si>
  <si>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</si>
  <si>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</si>
  <si>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</si>
  <si>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</si>
  <si>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26360690</t>
  </si>
  <si>
    <t>МП ЖКХ "Желтинское"</t>
  </si>
  <si>
    <t>7425007936</t>
  </si>
  <si>
    <t>742501001</t>
  </si>
  <si>
    <t>15-12-2010 00:00:00</t>
  </si>
  <si>
    <t>26489445</t>
  </si>
  <si>
    <t>МП ЖКХ "Магнитное"</t>
  </si>
  <si>
    <t>7425007943</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</si>
  <si>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</si>
  <si>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</si>
  <si>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</si>
  <si>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</si>
  <si>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</si>
  <si>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</si>
  <si>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</si>
  <si>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</si>
  <si>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</si>
  <si>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</si>
  <si>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</si>
  <si>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</si>
  <si>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</si>
  <si>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</si>
  <si>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</si>
  <si>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</si>
  <si>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</si>
  <si>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</si>
  <si>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</si>
  <si>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</si>
  <si>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</si>
  <si>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</si>
  <si>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</si>
  <si>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</si>
  <si>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</si>
  <si>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</si>
  <si>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</si>
  <si>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</si>
  <si>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</si>
  <si>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</si>
  <si>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</si>
  <si>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</si>
  <si>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</si>
  <si>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</si>
  <si>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</si>
  <si>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</si>
  <si>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</si>
  <si>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</si>
  <si>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</si>
  <si>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</si>
  <si>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</si>
  <si>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</si>
  <si>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</si>
  <si>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</si>
  <si>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</si>
  <si>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</si>
  <si>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</si>
  <si>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</si>
  <si>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</si>
  <si>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</si>
  <si>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</si>
  <si>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</si>
  <si>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</si>
  <si>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745501001</t>
  </si>
  <si>
    <t>04-07-2002 00:00:00</t>
  </si>
  <si>
    <t>31007371</t>
  </si>
  <si>
    <t>МУП "Дворец спорта "Юность"</t>
  </si>
  <si>
    <t>7453022326</t>
  </si>
  <si>
    <t>26489636</t>
  </si>
  <si>
    <t>МУП "ЖКХ" п.Жукатау</t>
  </si>
  <si>
    <t>7417013527</t>
  </si>
  <si>
    <t>26489596</t>
  </si>
  <si>
    <t>МУП "ЖКХ-Первомайский"</t>
  </si>
  <si>
    <t>7425007975</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</si>
  <si>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</si>
  <si>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</si>
  <si>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</si>
  <si>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</si>
  <si>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</si>
  <si>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</si>
  <si>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</si>
  <si>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</si>
  <si>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</si>
  <si>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</si>
  <si>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</si>
  <si>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</si>
  <si>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</si>
  <si>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</si>
  <si>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</si>
  <si>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</si>
  <si>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</si>
  <si>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</si>
  <si>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</si>
  <si>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</si>
  <si>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</si>
  <si>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</si>
  <si>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</si>
  <si>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</si>
  <si>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</si>
  <si>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</si>
  <si>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</si>
  <si>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</si>
  <si>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</si>
  <si>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</si>
  <si>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</si>
  <si>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</si>
  <si>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</si>
  <si>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</si>
  <si>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</si>
  <si>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</si>
  <si>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</si>
  <si>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</si>
  <si>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</si>
  <si>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</si>
  <si>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</si>
  <si>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</si>
  <si>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</si>
  <si>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</si>
  <si>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</si>
  <si>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</si>
  <si>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</si>
  <si>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</si>
  <si>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</si>
  <si>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26489873</t>
  </si>
  <si>
    <t>МУП "Кунашак Сервис"</t>
  </si>
  <si>
    <t>7438018710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</si>
  <si>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</si>
  <si>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</si>
  <si>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</si>
  <si>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</si>
  <si>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</si>
  <si>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</si>
  <si>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</si>
  <si>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</si>
  <si>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</si>
  <si>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</si>
  <si>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</si>
  <si>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</si>
  <si>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</si>
  <si>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</si>
  <si>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</si>
  <si>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</si>
  <si>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</si>
  <si>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</si>
  <si>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</si>
  <si>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</si>
  <si>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</si>
  <si>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</si>
  <si>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</si>
  <si>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</si>
  <si>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</si>
  <si>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</si>
  <si>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</si>
  <si>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</si>
  <si>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</si>
  <si>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</si>
  <si>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</si>
  <si>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</si>
  <si>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</si>
  <si>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</si>
  <si>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</si>
  <si>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</si>
  <si>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</si>
  <si>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</si>
  <si>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</si>
  <si>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</si>
  <si>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</si>
  <si>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</si>
  <si>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</si>
  <si>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</si>
  <si>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</si>
  <si>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</si>
  <si>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</si>
  <si>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</si>
  <si>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</si>
  <si>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</si>
  <si>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</si>
  <si>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26489847</t>
  </si>
  <si>
    <t>МУП "Управление Кузнецкого ЖКХ"</t>
  </si>
  <si>
    <t>7426007424</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</si>
  <si>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</si>
  <si>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</si>
  <si>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</si>
  <si>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</si>
  <si>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</si>
  <si>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</si>
  <si>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</si>
  <si>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</si>
  <si>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</si>
  <si>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</si>
  <si>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</si>
  <si>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</si>
  <si>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</si>
  <si>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</si>
  <si>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</si>
  <si>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</si>
  <si>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</si>
  <si>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</si>
  <si>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</si>
  <si>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</si>
  <si>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</si>
  <si>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</si>
  <si>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</si>
  <si>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</si>
  <si>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</si>
  <si>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</si>
  <si>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</si>
  <si>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</si>
  <si>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</si>
  <si>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</si>
  <si>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</si>
  <si>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</si>
  <si>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</si>
  <si>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</si>
  <si>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</si>
  <si>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</si>
  <si>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</si>
  <si>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</si>
  <si>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</si>
  <si>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</si>
  <si>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</si>
  <si>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</si>
  <si>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</si>
  <si>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28891736</t>
  </si>
  <si>
    <t>Муниципальное унитарное предприятие "ПЕСЧАНОВСКИЙ ВОДОКАНАЛ"</t>
  </si>
  <si>
    <t>7424032859</t>
  </si>
  <si>
    <t>27-11-2014 00:00:00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</si>
  <si>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</si>
  <si>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</si>
  <si>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</si>
  <si>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</si>
  <si>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</si>
  <si>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</si>
  <si>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</si>
  <si>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</si>
  <si>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</si>
  <si>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</si>
  <si>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</si>
  <si>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</si>
  <si>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</si>
  <si>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</si>
  <si>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</si>
  <si>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</si>
  <si>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</si>
  <si>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</si>
  <si>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</si>
  <si>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</si>
  <si>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</si>
  <si>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</si>
  <si>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</si>
  <si>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</si>
  <si>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</si>
  <si>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</si>
  <si>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</si>
  <si>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</si>
  <si>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</si>
  <si>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</si>
  <si>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</si>
  <si>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</si>
  <si>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</si>
  <si>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</si>
  <si>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</si>
  <si>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</si>
  <si>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</si>
  <si>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</si>
  <si>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</si>
  <si>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</si>
  <si>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</si>
  <si>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</si>
  <si>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</si>
  <si>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</si>
  <si>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</si>
  <si>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</si>
  <si>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</si>
  <si>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</si>
  <si>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</si>
  <si>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</si>
  <si>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</si>
  <si>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</si>
  <si>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</si>
  <si>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</si>
  <si>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</si>
  <si>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</si>
  <si>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</si>
  <si>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</si>
  <si>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</si>
  <si>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27573596</t>
  </si>
  <si>
    <t>ОГУП "Областная казна"</t>
  </si>
  <si>
    <t>7448002282</t>
  </si>
  <si>
    <t>28-04-2003 00:00:00</t>
  </si>
  <si>
    <t>28009297</t>
  </si>
  <si>
    <t>ООО  "Луговское"</t>
  </si>
  <si>
    <t>7430014382</t>
  </si>
  <si>
    <t>30-10-2012 00:00:00</t>
  </si>
  <si>
    <t>28015383</t>
  </si>
  <si>
    <t>ООО "Агрострой-М"</t>
  </si>
  <si>
    <t>7432010513</t>
  </si>
  <si>
    <t>743201001</t>
  </si>
  <si>
    <t>04-08-2000 00:00:00</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</si>
  <si>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</si>
  <si>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</si>
  <si>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</si>
  <si>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</si>
  <si>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</si>
  <si>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</si>
  <si>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</si>
  <si>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</si>
  <si>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</si>
  <si>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</si>
  <si>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</si>
  <si>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</si>
  <si>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</si>
  <si>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</si>
  <si>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</si>
  <si>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</si>
  <si>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</si>
  <si>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</si>
  <si>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</si>
  <si>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</si>
  <si>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</si>
  <si>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</si>
  <si>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</si>
  <si>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</si>
  <si>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</si>
  <si>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</si>
  <si>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</si>
  <si>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</si>
  <si>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</si>
  <si>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</si>
  <si>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28512271</t>
  </si>
  <si>
    <t>ООО "Вертикаль"</t>
  </si>
  <si>
    <t>7455012098</t>
  </si>
  <si>
    <t>22-03-2013 00:00:00</t>
  </si>
  <si>
    <t>26489918</t>
  </si>
  <si>
    <t>ООО "ВиТ"</t>
  </si>
  <si>
    <t>7425758643</t>
  </si>
  <si>
    <t>30396506</t>
  </si>
  <si>
    <t>ООО "Вознесенское ЖКХ"</t>
  </si>
  <si>
    <t>7448107817</t>
  </si>
  <si>
    <t>01-01-2016 00:00:00</t>
  </si>
  <si>
    <t>27573604</t>
  </si>
  <si>
    <t>ООО "Генерация"</t>
  </si>
  <si>
    <t>7447210681</t>
  </si>
  <si>
    <t>15-06-2011 00:00:00</t>
  </si>
  <si>
    <t>26360816</t>
  </si>
  <si>
    <t>ООО "Геоинвест"</t>
  </si>
  <si>
    <t>7453099671</t>
  </si>
  <si>
    <t>06-06-2003 00:00:00</t>
  </si>
  <si>
    <t>26645230</t>
  </si>
  <si>
    <t>ООО "Дом"</t>
  </si>
  <si>
    <t>7423021406</t>
  </si>
  <si>
    <t>28869927</t>
  </si>
  <si>
    <t>ООО "Домоуправление Локомотивного городского округа"</t>
  </si>
  <si>
    <t>7407010492</t>
  </si>
  <si>
    <t>19-02-2010 00:00:00</t>
  </si>
  <si>
    <t>26579233</t>
  </si>
  <si>
    <t>ООО "Еткульсервис ЖКХ"</t>
  </si>
  <si>
    <t>7430012642</t>
  </si>
  <si>
    <t>14-12-2009 00:00:00</t>
  </si>
  <si>
    <t>28424276</t>
  </si>
  <si>
    <t>ООО "Еткульское ДРСУ"</t>
  </si>
  <si>
    <t>7430012628</t>
  </si>
  <si>
    <t>02-12-2009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</si>
  <si>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</si>
  <si>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</si>
  <si>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</si>
  <si>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</si>
  <si>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</si>
  <si>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</si>
  <si>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</si>
  <si>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</si>
  <si>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</si>
  <si>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</si>
  <si>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</si>
  <si>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</si>
  <si>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</si>
  <si>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</si>
  <si>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</si>
  <si>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</si>
  <si>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</si>
  <si>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</si>
  <si>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</si>
  <si>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</si>
  <si>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</si>
  <si>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</si>
  <si>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</si>
  <si>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</si>
  <si>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</si>
  <si>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</si>
  <si>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</si>
  <si>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</si>
  <si>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</si>
  <si>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</si>
  <si>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</si>
  <si>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</si>
  <si>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</si>
  <si>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</si>
  <si>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</si>
  <si>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</si>
  <si>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</si>
  <si>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</si>
  <si>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</si>
  <si>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</si>
  <si>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</si>
  <si>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</si>
  <si>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</si>
  <si>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</si>
  <si>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</si>
  <si>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</si>
  <si>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</si>
  <si>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</si>
  <si>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</si>
  <si>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</si>
  <si>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</si>
  <si>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</si>
  <si>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</si>
  <si>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</si>
  <si>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</si>
  <si>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</si>
  <si>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</si>
  <si>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</si>
  <si>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</si>
  <si>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</si>
  <si>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</si>
  <si>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28005362</t>
  </si>
  <si>
    <t>ООО "Импульс"</t>
  </si>
  <si>
    <t>7438021913</t>
  </si>
  <si>
    <t>29-06-2012 00:00:00</t>
  </si>
  <si>
    <t>28009270</t>
  </si>
  <si>
    <t>ООО "Индустрия"</t>
  </si>
  <si>
    <t>7453172184</t>
  </si>
  <si>
    <t>24-01-2007 00:00:00</t>
  </si>
  <si>
    <t>27989639</t>
  </si>
  <si>
    <t>ООО "Инжиниринговая компания" Модернизация коммунальных систем"</t>
  </si>
  <si>
    <t>7460002183</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</si>
  <si>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</si>
  <si>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</si>
  <si>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</si>
  <si>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</si>
  <si>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</si>
  <si>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</si>
  <si>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</si>
  <si>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</si>
  <si>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</si>
  <si>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</si>
  <si>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</si>
  <si>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</si>
  <si>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</si>
  <si>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</si>
  <si>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</si>
  <si>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</si>
  <si>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</si>
  <si>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</si>
  <si>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</si>
  <si>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</si>
  <si>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</si>
  <si>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</si>
  <si>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</si>
  <si>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</si>
  <si>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</si>
  <si>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</si>
  <si>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</si>
  <si>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</si>
  <si>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</si>
  <si>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</si>
  <si>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</si>
  <si>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</si>
  <si>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</si>
  <si>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</si>
  <si>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</si>
  <si>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</si>
  <si>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</si>
  <si>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</si>
  <si>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</si>
  <si>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</si>
  <si>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</si>
  <si>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</si>
  <si>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</si>
  <si>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</si>
  <si>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</si>
  <si>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</si>
  <si>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</si>
  <si>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27776068</t>
  </si>
  <si>
    <t>ООО "Котельная Красный Камень"</t>
  </si>
  <si>
    <t>7413016157</t>
  </si>
  <si>
    <t>28-06-2012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</si>
  <si>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</si>
  <si>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</si>
  <si>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</si>
  <si>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</si>
  <si>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</si>
  <si>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</si>
  <si>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</si>
  <si>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</si>
  <si>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</si>
  <si>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</si>
  <si>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</si>
  <si>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</si>
  <si>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</si>
  <si>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</si>
  <si>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</si>
  <si>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</si>
  <si>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</si>
  <si>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</si>
  <si>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</si>
  <si>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</si>
  <si>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</si>
  <si>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</si>
  <si>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</si>
  <si>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</si>
  <si>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</si>
  <si>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</si>
  <si>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</si>
  <si>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</si>
  <si>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</si>
  <si>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</si>
  <si>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</si>
  <si>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</si>
  <si>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</si>
  <si>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</si>
  <si>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</si>
  <si>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</si>
  <si>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</si>
  <si>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</si>
  <si>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</si>
  <si>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</si>
  <si>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</si>
  <si>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</si>
  <si>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</si>
  <si>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</si>
  <si>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</si>
  <si>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</si>
  <si>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</si>
  <si>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</si>
  <si>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</si>
  <si>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</si>
  <si>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</si>
  <si>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</si>
  <si>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</si>
  <si>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</si>
  <si>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</si>
  <si>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</si>
  <si>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26610411</t>
  </si>
  <si>
    <t>ООО "Новосинеглазовский завод строительных материалов"</t>
  </si>
  <si>
    <t>7453091834</t>
  </si>
  <si>
    <t>01-02-2008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</si>
  <si>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</si>
  <si>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</si>
  <si>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</si>
  <si>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</si>
  <si>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</si>
  <si>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</si>
  <si>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</si>
  <si>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</si>
  <si>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</si>
  <si>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</si>
  <si>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</si>
  <si>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</si>
  <si>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</si>
  <si>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</si>
  <si>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</si>
  <si>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</si>
  <si>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</si>
  <si>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</si>
  <si>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</si>
  <si>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</si>
  <si>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</si>
  <si>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</si>
  <si>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</si>
  <si>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</si>
  <si>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</si>
  <si>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</si>
  <si>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</si>
  <si>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</si>
  <si>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</si>
  <si>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</si>
  <si>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</si>
  <si>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</si>
  <si>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26645761</t>
  </si>
  <si>
    <t>ООО "ПлазаДевелопментСервис"</t>
  </si>
  <si>
    <t>7453140986</t>
  </si>
  <si>
    <t>01-11-2010 00:00:00</t>
  </si>
  <si>
    <t>26815932</t>
  </si>
  <si>
    <t>ООО "Половинское ЖКХ"</t>
  </si>
  <si>
    <t>7424028443</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</si>
  <si>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</si>
  <si>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</si>
  <si>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</si>
  <si>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</si>
  <si>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</si>
  <si>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</si>
  <si>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</si>
  <si>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</si>
  <si>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</si>
  <si>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</si>
  <si>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</si>
  <si>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</si>
  <si>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</si>
  <si>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</si>
  <si>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</si>
  <si>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</si>
  <si>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</si>
  <si>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</si>
  <si>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</si>
  <si>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</si>
  <si>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</si>
  <si>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</si>
  <si>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</si>
  <si>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</si>
  <si>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</si>
  <si>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</si>
  <si>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28872876</t>
  </si>
  <si>
    <t>ООО "Ресурс"</t>
  </si>
  <si>
    <t>7438027739</t>
  </si>
  <si>
    <t>24-08-2009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</si>
  <si>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</si>
  <si>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</si>
  <si>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</si>
  <si>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</si>
  <si>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</si>
  <si>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</si>
  <si>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</si>
  <si>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</si>
  <si>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</si>
  <si>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</si>
  <si>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</si>
  <si>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28009257</t>
  </si>
  <si>
    <t>ООО "Русско-Теченское"</t>
  </si>
  <si>
    <t>7430014424</t>
  </si>
  <si>
    <t>20-11-2012 00:00:00</t>
  </si>
  <si>
    <t>27767335</t>
  </si>
  <si>
    <t>ООО "СИТИ-ПАРК Энерго"</t>
  </si>
  <si>
    <t>7452091609</t>
  </si>
  <si>
    <t>04-03-2011 00:00:00</t>
  </si>
  <si>
    <t>30384925</t>
  </si>
  <si>
    <t>ООО "СК Эверест"</t>
  </si>
  <si>
    <t>7457002088</t>
  </si>
  <si>
    <t>31256363</t>
  </si>
  <si>
    <t>ООО "Санаторий "Карагайский бор"</t>
  </si>
  <si>
    <t>7455032633</t>
  </si>
  <si>
    <t>26646274</t>
  </si>
  <si>
    <t>ООО "Санаторий "Кисегач"</t>
  </si>
  <si>
    <t>7420007450</t>
  </si>
  <si>
    <t>02-08-2002 00:00:00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</si>
  <si>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</si>
  <si>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</si>
  <si>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</si>
  <si>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</si>
  <si>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</si>
  <si>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</si>
  <si>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</si>
  <si>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</si>
  <si>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</si>
  <si>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</si>
  <si>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26489346</t>
  </si>
  <si>
    <t>ООО "Спасск-ЖКО"</t>
  </si>
  <si>
    <t>7455005260</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</si>
  <si>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</si>
  <si>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</si>
  <si>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</si>
  <si>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</si>
  <si>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</si>
  <si>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</si>
  <si>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</si>
  <si>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</si>
  <si>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</si>
  <si>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</si>
  <si>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</si>
  <si>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</si>
  <si>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</si>
  <si>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</si>
  <si>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</si>
  <si>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</si>
  <si>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</si>
  <si>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27876845</t>
  </si>
  <si>
    <t>ООО "СтройТеплоСервис"</t>
  </si>
  <si>
    <t>7458000132</t>
  </si>
  <si>
    <t>24-04-2012 00:00:00</t>
  </si>
  <si>
    <t>28450949</t>
  </si>
  <si>
    <t>ООО "Сфера"</t>
  </si>
  <si>
    <t>7430017320</t>
  </si>
  <si>
    <t>04-09-2013 00:00:00</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</si>
  <si>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</si>
  <si>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</si>
  <si>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</si>
  <si>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</si>
  <si>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</si>
  <si>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</si>
  <si>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</si>
  <si>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</si>
  <si>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</si>
  <si>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</si>
  <si>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</si>
  <si>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</si>
  <si>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</si>
  <si>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</si>
  <si>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</si>
  <si>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</si>
  <si>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</si>
  <si>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</si>
  <si>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</si>
  <si>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</si>
  <si>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</si>
  <si>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</si>
  <si>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</si>
  <si>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</si>
  <si>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</si>
  <si>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</si>
  <si>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</si>
  <si>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26360741</t>
  </si>
  <si>
    <t>ООО "ТеплоЭнергоМастер"</t>
  </si>
  <si>
    <t>7438020109</t>
  </si>
  <si>
    <t>04-04-2006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</si>
  <si>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</si>
  <si>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</si>
  <si>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</si>
  <si>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</si>
  <si>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</si>
  <si>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</si>
  <si>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</si>
  <si>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</si>
  <si>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</si>
  <si>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</si>
  <si>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</si>
  <si>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</si>
  <si>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</si>
  <si>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</si>
  <si>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</si>
  <si>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</si>
  <si>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</si>
  <si>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</si>
  <si>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</si>
  <si>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</si>
  <si>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</si>
  <si>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</si>
  <si>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</si>
  <si>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</si>
  <si>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</si>
  <si>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</si>
  <si>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</si>
  <si>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26771595</t>
  </si>
  <si>
    <t>ООО "Тепловодсервис"</t>
  </si>
  <si>
    <t>7425746359</t>
  </si>
  <si>
    <t>21-08-2006 00:00:00</t>
  </si>
  <si>
    <t>27846417</t>
  </si>
  <si>
    <t>ООО "Тепловые сети "Дубровка"</t>
  </si>
  <si>
    <t>7412016972</t>
  </si>
  <si>
    <t>27-08-2012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</si>
  <si>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</si>
  <si>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</si>
  <si>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</si>
  <si>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</si>
  <si>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</si>
  <si>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</si>
  <si>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</si>
  <si>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</si>
  <si>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</si>
  <si>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</si>
  <si>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</si>
  <si>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</si>
  <si>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</si>
  <si>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</si>
  <si>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</si>
  <si>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26652749</t>
  </si>
  <si>
    <t>ООО "Теплосервис"</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</si>
  <si>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</si>
  <si>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</si>
  <si>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</si>
  <si>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</si>
  <si>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</si>
  <si>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</si>
  <si>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</si>
  <si>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</si>
  <si>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</si>
  <si>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</si>
  <si>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</si>
  <si>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</si>
  <si>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</si>
  <si>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</si>
  <si>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</si>
  <si>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</si>
  <si>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</si>
  <si>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</si>
  <si>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</si>
  <si>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</si>
  <si>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</si>
  <si>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</si>
  <si>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</si>
  <si>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</si>
  <si>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</si>
  <si>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</si>
  <si>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</si>
  <si>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</si>
  <si>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</si>
  <si>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</si>
  <si>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</si>
  <si>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</si>
  <si>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</si>
  <si>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</si>
  <si>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</si>
  <si>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</si>
  <si>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</si>
  <si>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</si>
  <si>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</si>
  <si>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</si>
  <si>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</si>
  <si>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</si>
  <si>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</si>
  <si>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</si>
  <si>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</si>
  <si>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</si>
  <si>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</si>
  <si>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</si>
  <si>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</si>
  <si>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</si>
  <si>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</si>
  <si>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</si>
  <si>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</si>
  <si>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</si>
  <si>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</si>
  <si>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</si>
  <si>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</si>
  <si>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</si>
  <si>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</si>
  <si>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</si>
  <si>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</si>
  <si>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</si>
  <si>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</si>
  <si>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</si>
  <si>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</si>
  <si>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</si>
  <si>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</si>
  <si>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</si>
  <si>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</si>
  <si>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</si>
  <si>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</si>
  <si>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</si>
  <si>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</si>
  <si>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</si>
  <si>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26646939</t>
  </si>
  <si>
    <t>ООО "Управляющая компания "РЭККОМ"</t>
  </si>
  <si>
    <t>7453136933</t>
  </si>
  <si>
    <t>28005444</t>
  </si>
  <si>
    <t>ООО "Управляющая компания Комитет городского хозяйства"</t>
  </si>
  <si>
    <t>7404051772</t>
  </si>
  <si>
    <t>14-10-2008 00:00:00</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</si>
  <si>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</si>
  <si>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</si>
  <si>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</si>
  <si>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</si>
  <si>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</si>
  <si>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</si>
  <si>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</si>
  <si>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</si>
  <si>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</si>
  <si>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</si>
  <si>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</si>
  <si>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</si>
  <si>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</si>
  <si>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</si>
  <si>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</si>
  <si>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</si>
  <si>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</si>
  <si>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</si>
  <si>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</si>
  <si>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</si>
  <si>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</si>
  <si>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</si>
  <si>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</si>
  <si>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</si>
  <si>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</si>
  <si>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</si>
  <si>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</si>
  <si>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</si>
  <si>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</si>
  <si>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</si>
  <si>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</si>
  <si>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</si>
  <si>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28442325</t>
  </si>
  <si>
    <t>ООО "Уральская энергия - Южный Урал"</t>
  </si>
  <si>
    <t>7447228544</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</si>
  <si>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</si>
  <si>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</si>
  <si>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</si>
  <si>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</si>
  <si>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</si>
  <si>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</si>
  <si>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</si>
  <si>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</si>
  <si>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</si>
  <si>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</si>
  <si>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</si>
  <si>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</si>
  <si>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</si>
  <si>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</si>
  <si>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</si>
  <si>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</si>
  <si>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</si>
  <si>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</si>
  <si>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</si>
  <si>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</si>
  <si>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</si>
  <si>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</si>
  <si>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</si>
  <si>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</si>
  <si>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</si>
  <si>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</si>
  <si>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</si>
  <si>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</si>
  <si>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</si>
  <si>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</si>
  <si>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</si>
  <si>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</si>
  <si>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</si>
  <si>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</si>
  <si>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</si>
  <si>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</si>
  <si>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</si>
  <si>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</si>
  <si>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</si>
  <si>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</si>
  <si>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</si>
  <si>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</si>
  <si>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</si>
  <si>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</si>
  <si>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</si>
  <si>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</si>
  <si>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</si>
  <si>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</si>
  <si>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</si>
  <si>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</si>
  <si>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</si>
  <si>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</si>
  <si>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</si>
  <si>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</si>
  <si>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</si>
  <si>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</si>
  <si>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</si>
  <si>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</si>
  <si>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26360815</t>
  </si>
  <si>
    <t>ООО "Элеваторзернопродукт"</t>
  </si>
  <si>
    <t>7453062777</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</si>
  <si>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</si>
  <si>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</si>
  <si>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</si>
  <si>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</si>
  <si>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</si>
  <si>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</si>
  <si>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</si>
  <si>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</si>
  <si>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</si>
  <si>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</si>
  <si>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</si>
  <si>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</si>
  <si>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</si>
  <si>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</si>
  <si>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</si>
  <si>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</si>
  <si>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</si>
  <si>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</si>
  <si>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</si>
  <si>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</si>
  <si>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</si>
  <si>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</si>
  <si>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</si>
  <si>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</si>
  <si>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</si>
  <si>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</si>
  <si>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</si>
  <si>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</si>
  <si>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</si>
  <si>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</si>
  <si>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</si>
  <si>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</si>
  <si>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</si>
  <si>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</si>
  <si>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</si>
  <si>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</si>
  <si>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</si>
  <si>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</si>
  <si>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</si>
  <si>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</si>
  <si>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</si>
  <si>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</si>
  <si>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</si>
  <si>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</si>
  <si>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27553857</t>
  </si>
  <si>
    <t>ООО ГК "Уральская энергия"</t>
  </si>
  <si>
    <t>7453228790</t>
  </si>
  <si>
    <t>16-03-2011 00:00:00</t>
  </si>
  <si>
    <t>28136610</t>
  </si>
  <si>
    <t>ООО МЦМиР "Курорт Увильды"</t>
  </si>
  <si>
    <t>7460004663</t>
  </si>
  <si>
    <t>26319018</t>
  </si>
  <si>
    <t>ООО Магнитогорская энергетическая компания</t>
  </si>
  <si>
    <t>7445020452</t>
  </si>
  <si>
    <t>15-04-2010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</si>
  <si>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</si>
  <si>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</si>
  <si>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</si>
  <si>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</si>
  <si>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</si>
  <si>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</si>
  <si>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</si>
  <si>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</si>
  <si>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</si>
  <si>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</si>
  <si>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</si>
  <si>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</si>
  <si>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</si>
  <si>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</si>
  <si>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</si>
  <si>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</si>
  <si>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</si>
  <si>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</si>
  <si>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</si>
  <si>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</si>
  <si>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</si>
  <si>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</si>
  <si>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</si>
  <si>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</si>
  <si>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</si>
  <si>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</si>
  <si>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30985668</t>
  </si>
  <si>
    <t>ООО Энерго Сетевая Компания</t>
  </si>
  <si>
    <t>7453311871</t>
  </si>
  <si>
    <t>31262343</t>
  </si>
  <si>
    <t>ООО ЮУТЭК "ТеплоСервис"</t>
  </si>
  <si>
    <t>7452096075</t>
  </si>
  <si>
    <t>28870621</t>
  </si>
  <si>
    <t>ООО ЮжуралТеплоПрибор</t>
  </si>
  <si>
    <t>7451297847</t>
  </si>
  <si>
    <t>12-12-2014 00:00:00</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</si>
  <si>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</si>
  <si>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</si>
  <si>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</si>
  <si>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</si>
  <si>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</si>
  <si>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</si>
  <si>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</si>
  <si>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</si>
  <si>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</si>
  <si>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</si>
  <si>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</si>
  <si>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</si>
  <si>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</si>
  <si>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</si>
  <si>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</si>
  <si>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</si>
  <si>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</si>
  <si>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</si>
  <si>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</si>
  <si>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</si>
  <si>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</si>
  <si>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</si>
  <si>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</si>
  <si>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</si>
  <si>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</si>
  <si>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</si>
  <si>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</si>
  <si>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</si>
  <si>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</si>
  <si>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</si>
  <si>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</si>
  <si>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</si>
  <si>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</si>
  <si>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</si>
  <si>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</si>
  <si>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</si>
  <si>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</si>
  <si>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</si>
  <si>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</si>
  <si>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</si>
  <si>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</si>
  <si>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</si>
  <si>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</si>
  <si>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</si>
  <si>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</si>
  <si>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</si>
  <si>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</si>
  <si>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745343002</t>
  </si>
  <si>
    <t>09-09-2002 00:00:00</t>
  </si>
  <si>
    <t>26551662</t>
  </si>
  <si>
    <t>ПАО "Фортум"</t>
  </si>
  <si>
    <t>7203162698</t>
  </si>
  <si>
    <t>997150001</t>
  </si>
  <si>
    <t>01-12-2006 00:00:00</t>
  </si>
  <si>
    <t>26863812</t>
  </si>
  <si>
    <t>ПАО "Фортум" (Аргаяшская ТЭЦ)</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</si>
  <si>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</si>
  <si>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</si>
  <si>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</si>
  <si>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</si>
  <si>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</si>
  <si>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</si>
  <si>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</si>
  <si>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</si>
  <si>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</si>
  <si>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</si>
  <si>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</si>
  <si>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</si>
  <si>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</si>
  <si>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</si>
  <si>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</si>
  <si>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</si>
  <si>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</si>
  <si>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</si>
  <si>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</si>
  <si>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</si>
  <si>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</si>
  <si>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</si>
  <si>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</si>
  <si>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</si>
  <si>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</si>
  <si>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</si>
  <si>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</si>
  <si>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</si>
  <si>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</si>
  <si>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</si>
  <si>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</si>
  <si>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</si>
  <si>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</si>
  <si>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</si>
  <si>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</si>
  <si>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</si>
  <si>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</si>
  <si>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</si>
  <si>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</si>
  <si>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</si>
  <si>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</si>
  <si>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</si>
  <si>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</si>
  <si>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</si>
  <si>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27989488</t>
  </si>
  <si>
    <t>ФГУП "Завод "Прибор"</t>
  </si>
  <si>
    <t>7448012587</t>
  </si>
  <si>
    <t>15-06-1998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</si>
  <si>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</si>
  <si>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</si>
  <si>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</si>
  <si>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</si>
  <si>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</si>
  <si>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</si>
  <si>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</si>
  <si>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</si>
  <si>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</si>
  <si>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</si>
  <si>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</si>
  <si>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</si>
  <si>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</si>
  <si>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</si>
  <si>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</si>
  <si>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</si>
  <si>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</si>
  <si>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</si>
  <si>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</si>
  <si>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</si>
  <si>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</si>
  <si>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</si>
  <si>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</si>
  <si>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</si>
  <si>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</si>
  <si>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</si>
  <si>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</si>
  <si>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</si>
  <si>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</si>
  <si>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</si>
  <si>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</si>
  <si>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</si>
  <si>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</si>
  <si>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</si>
  <si>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</si>
  <si>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</si>
  <si>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</si>
  <si>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</si>
  <si>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</si>
  <si>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</si>
  <si>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</si>
  <si>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</si>
  <si>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</si>
  <si>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</si>
  <si>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</si>
  <si>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</si>
  <si>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</si>
  <si>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</si>
  <si>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</si>
  <si>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</si>
  <si>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</si>
  <si>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</si>
  <si>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</si>
  <si>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</si>
  <si>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05.12.2019</t>
  </si>
  <si>
    <t>90/114</t>
  </si>
  <si>
    <t>Министерство тарифного регулирования и энергетики Челябинской области</t>
  </si>
  <si>
    <t>Сайт Министерства тарифного регулирования и энергетики Челябинской области, tarif74.ru</t>
  </si>
  <si>
    <t>456080, Челябинская обл., г.Трехгорный, а/я 157</t>
  </si>
  <si>
    <t>Спичко Сергей Николаевич</t>
  </si>
  <si>
    <t>Часнойть Татьяна Владимировна</t>
  </si>
  <si>
    <t>Главный экономист</t>
  </si>
  <si>
    <t>8 (351-91) 6-53-71</t>
  </si>
  <si>
    <t>energo@atlint.ru</t>
  </si>
  <si>
    <t>О</t>
  </si>
  <si>
    <t>Город Трехгорный (ЗАТО), Город Трехгорный (ЗАТО) (75707000);</t>
  </si>
  <si>
    <t>Передача. Тепловая энергия; Передача. Теплоноситель</t>
  </si>
  <si>
    <t>Компонент на теплоноситель, Компонент на тепловую энергию</t>
  </si>
  <si>
    <t>30.06.2020</t>
  </si>
  <si>
    <t>01.07.2020</t>
  </si>
  <si>
    <t>https://portal.eias.ru/Portal/DownloadPage.aspx?type=12&amp;guid=ff69bfef-24fa-4035-ab15-a58112671433</t>
  </si>
  <si>
    <t>https://portal.eias.ru/Portal/DownloadPage.aspx?type=12&amp;guid=27d5baa5-5824-466e-b0bc-cd601fb9788b</t>
  </si>
  <si>
    <t>14.11.2014</t>
  </si>
  <si>
    <t>http://energo.trekhgorny.ru</t>
  </si>
  <si>
    <t>https://portal.eias.ru/Portal/DownloadPage.aspx?type=12&amp;guid=8530a6a5-59bc-44a9-bc0b-dfeae4943046</t>
  </si>
  <si>
    <t>https://portal.eias.ru/Portal/DownloadPage.aspx?type=12&amp;guid=7ba5c76b-bc1a-4634-8de5-323f6e91d466</t>
  </si>
  <si>
    <t>http://energo.trekhgorny.ru/node/394</t>
  </si>
  <si>
    <t>https://portal.eias.ru/Portal/DownloadPage.aspx?type=12&amp;guid=12a846e5-d6bf-4486-962f-c4922fc3211e</t>
  </si>
  <si>
    <t>4.2</t>
  </si>
  <si>
    <t>4.3</t>
  </si>
  <si>
    <t>4.4</t>
  </si>
  <si>
    <t>4.5</t>
  </si>
  <si>
    <t>Федеоальный закон РФ от 27 июля 2010 года № 190-ФЗ "О теплоснабжении"</t>
  </si>
  <si>
    <t>Постановление Правительства РФ от 16 апреля 2012 года № 307 "О порядке подключения к системам теплоснабжения"</t>
  </si>
  <si>
    <t>Постановление Правительства РФ от 22 октября 2012 года № 1075 "О ценообразовании в сфере теплоснабжения"</t>
  </si>
  <si>
    <t>Приказ ФСТ России от 7 июня 2013 года № 163 "Об утверждении Регламента открытия дел об установлении регулируемых цен (тарифов) и отмене регулирования тарифов в сфере теплоснабжения"</t>
  </si>
  <si>
    <t>Приказ ФСТ России от 13 июня 2013 года № 760-э "Об утверждении Методических указаний по расчету регулируемых цен (тарифов) в сфере теплоснабжения"</t>
  </si>
  <si>
    <t>8 (351-91) 6-23-41</t>
  </si>
  <si>
    <t>456080, Челябинская область, г.Трехгорный, ул.Кирова, дом 26</t>
  </si>
  <si>
    <t>c 08:00 до 17:00</t>
  </si>
  <si>
    <t>понедельник-пятница</t>
  </si>
  <si>
    <t>понедельник-пятница: c 08:00 до 17:00</t>
  </si>
  <si>
    <t>https://portal.eias.ru/Portal/DownloadPage.aspx?type=12&amp;guid=d49472b5-9b32-4d6a-9a10-3b7459d36626</t>
  </si>
  <si>
    <t>http://energo.trekhgorny.ru/node/1048</t>
  </si>
  <si>
    <t>18.12.2019 16:20:46</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</si>
</sst>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9">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
      <left style="thin">
        <color rgb="FF969696"/>
      </left>
      <right style="thin">
        <color rgb="FF969696"/>
      </right>
      <top style="thin">
        <color rgb="FF969696"/>
      </top>
      <bottom style="thin">
        <color rgb="FF969696"/>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7">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49" fontId="10" fillId="11" borderId="5" xfId="53" applyNumberFormat="1"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0" fontId="10" fillId="8" borderId="5" xfId="53" applyNumberFormat="1" applyFont="1" applyFill="1" applyBorder="1" applyAlignment="1" applyProtection="1">
      <alignment horizontal="left" vertical="center" wrapText="1"/>
    </xf>
    <xf numFmtId="0" fontId="37" fillId="7" borderId="0" xfId="54"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0" fontId="0" fillId="0" borderId="0" xfId="0" applyNumberFormat="1">
      <alignment vertical="top"/>
    </xf>
    <xf numFmtId="49" fontId="0" fillId="8" borderId="5" xfId="53" applyNumberFormat="1" applyFont="1" applyFill="1" applyBorder="1" applyAlignment="1" applyProtection="1">
      <alignment horizontal="left" vertical="center" wrapText="1" indent="1"/>
    </xf>
    <xf numFmtId="49" fontId="0" fillId="12" borderId="47" xfId="0" applyFont="1" applyFill="1" applyBorder="1" applyAlignment="1">
      <alignment horizontal="center" vertical="center"/>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10" fillId="9" borderId="48" xfId="105" applyNumberFormat="1" applyFont="1" applyFill="1" applyBorder="1" applyAlignment="1" applyProtection="1">
      <alignment horizontal="left" vertical="center" wrapText="1"/>
      <protection locked="0"/>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16" xfId="53" applyNumberFormat="1" applyFont="1" applyFill="1" applyBorder="1" applyAlignment="1" applyProtection="1">
      <alignment horizontal="left" vertical="center" wrapText="1" indent="1"/>
    </xf>
    <xf numFmtId="14" fontId="10" fillId="8" borderId="28"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16" xfId="33" applyNumberFormat="1" applyFont="1" applyFill="1" applyBorder="1" applyAlignment="1" applyProtection="1">
      <alignment horizontal="left" vertical="center" wrapText="1"/>
    </xf>
    <xf numFmtId="0" fontId="10"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38100</xdr:colOff>
      <xdr:row>23</xdr:row>
      <xdr:rowOff>0</xdr:rowOff>
    </xdr:from>
    <xdr:to>
      <xdr:col>38</xdr:col>
      <xdr:colOff>228600</xdr:colOff>
      <xdr:row>23</xdr:row>
      <xdr:rowOff>190500</xdr:rowOff>
    </xdr:to>
    <xdr:grpSp>
      <xdr:nvGrpSpPr>
        <xdr:cNvPr id="4" name="shCalendar" hidden="1"/>
        <xdr:cNvGrpSpPr>
          <a:grpSpLocks/>
        </xdr:cNvGrpSpPr>
      </xdr:nvGrpSpPr>
      <xdr:grpSpPr bwMode="auto">
        <a:xfrm>
          <a:off x="15125700" y="44100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38</xdr:col>
      <xdr:colOff>0</xdr:colOff>
      <xdr:row>23</xdr:row>
      <xdr:rowOff>0</xdr:rowOff>
    </xdr:from>
    <xdr:ext cx="190500" cy="190500"/>
    <xdr:grpSp>
      <xdr:nvGrpSpPr>
        <xdr:cNvPr id="7" name="shCalendar" hidden="1"/>
        <xdr:cNvGrpSpPr>
          <a:grpSpLocks/>
        </xdr:cNvGrpSpPr>
      </xdr:nvGrpSpPr>
      <xdr:grpSpPr bwMode="auto">
        <a:xfrm>
          <a:off x="15087600" y="44100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38</xdr:col>
      <xdr:colOff>0</xdr:colOff>
      <xdr:row>23</xdr:row>
      <xdr:rowOff>0</xdr:rowOff>
    </xdr:from>
    <xdr:ext cx="190500" cy="190500"/>
    <xdr:grpSp>
      <xdr:nvGrpSpPr>
        <xdr:cNvPr id="12" name="shCalendar" hidden="1"/>
        <xdr:cNvGrpSpPr>
          <a:grpSpLocks/>
        </xdr:cNvGrpSpPr>
      </xdr:nvGrpSpPr>
      <xdr:grpSpPr bwMode="auto">
        <a:xfrm>
          <a:off x="15087600" y="44100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129540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1.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48</v>
      </c>
    </row>
    <row r="2" spans="1:20" ht="22.5">
      <c r="F2" s="1200" t="s">
        <v>490</v>
      </c>
      <c r="G2" s="1201"/>
      <c r="H2" s="1202"/>
      <c r="I2" s="436"/>
    </row>
    <row r="3" spans="1:20" ht="3" customHeight="1"/>
    <row r="4" spans="1:20" s="190" customFormat="1" ht="11.25">
      <c r="A4" s="214"/>
      <c r="B4" s="214"/>
      <c r="C4" s="214"/>
      <c r="D4" s="214"/>
      <c r="F4" s="1152" t="s">
        <v>453</v>
      </c>
      <c r="G4" s="1152"/>
      <c r="H4" s="1152"/>
      <c r="I4" s="1203" t="s">
        <v>454</v>
      </c>
      <c r="J4" s="214"/>
      <c r="K4" s="214"/>
      <c r="L4" s="214"/>
      <c r="M4" s="214"/>
      <c r="N4" s="214"/>
      <c r="O4" s="214"/>
      <c r="P4" s="214"/>
      <c r="Q4" s="214"/>
      <c r="R4" s="214"/>
      <c r="S4" s="214"/>
      <c r="T4" s="214"/>
    </row>
    <row r="5" spans="1:20" s="190" customFormat="1" ht="11.25" customHeight="1">
      <c r="A5" s="214"/>
      <c r="B5" s="214"/>
      <c r="C5" s="214"/>
      <c r="D5" s="214"/>
      <c r="F5" s="319" t="s">
        <v>91</v>
      </c>
      <c r="G5" s="337" t="s">
        <v>456</v>
      </c>
      <c r="H5" s="318" t="s">
        <v>441</v>
      </c>
      <c r="I5" s="1203"/>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491</v>
      </c>
      <c r="H7" s="317" t="str">
        <f>IF(dateCh="","",dateCh)</f>
        <v>18.12.2019</v>
      </c>
      <c r="I7" s="196" t="s">
        <v>492</v>
      </c>
      <c r="J7" s="334"/>
      <c r="K7" s="214"/>
      <c r="L7" s="214"/>
      <c r="M7" s="214"/>
      <c r="N7" s="214"/>
      <c r="O7" s="214"/>
      <c r="P7" s="214"/>
      <c r="Q7" s="214"/>
      <c r="R7" s="214"/>
      <c r="S7" s="214"/>
      <c r="T7" s="214"/>
    </row>
    <row r="8" spans="1:20" s="190" customFormat="1" ht="45">
      <c r="A8" s="1204">
        <v>1</v>
      </c>
      <c r="B8" s="214"/>
      <c r="C8" s="214"/>
      <c r="D8" s="214"/>
      <c r="F8" s="335" t="str">
        <f>"2." &amp;mergeValue(A8)</f>
        <v>2.1</v>
      </c>
      <c r="G8" s="417" t="s">
        <v>493</v>
      </c>
      <c r="H8" s="317"/>
      <c r="I8" s="196" t="s">
        <v>589</v>
      </c>
      <c r="J8" s="334"/>
      <c r="K8" s="214"/>
      <c r="L8" s="214"/>
      <c r="M8" s="214"/>
      <c r="N8" s="214"/>
      <c r="O8" s="214"/>
      <c r="P8" s="214"/>
      <c r="Q8" s="214"/>
      <c r="R8" s="214"/>
      <c r="S8" s="214"/>
      <c r="T8" s="214"/>
    </row>
    <row r="9" spans="1:20" s="190" customFormat="1" ht="22.5">
      <c r="A9" s="1204"/>
      <c r="B9" s="214"/>
      <c r="C9" s="214"/>
      <c r="D9" s="214"/>
      <c r="F9" s="335" t="str">
        <f>"3." &amp;mergeValue(A9)</f>
        <v>3.1</v>
      </c>
      <c r="G9" s="417" t="s">
        <v>494</v>
      </c>
      <c r="H9" s="317"/>
      <c r="I9" s="196" t="s">
        <v>587</v>
      </c>
      <c r="J9" s="334"/>
      <c r="K9" s="214"/>
      <c r="L9" s="214"/>
      <c r="M9" s="214"/>
      <c r="N9" s="214"/>
      <c r="O9" s="214"/>
      <c r="P9" s="214"/>
      <c r="Q9" s="214"/>
      <c r="R9" s="214"/>
      <c r="S9" s="214"/>
      <c r="T9" s="214"/>
    </row>
    <row r="10" spans="1:20" s="190" customFormat="1" ht="22.5">
      <c r="A10" s="1204"/>
      <c r="B10" s="214"/>
      <c r="C10" s="214"/>
      <c r="D10" s="214"/>
      <c r="F10" s="335" t="str">
        <f>"4."&amp;mergeValue(A10)</f>
        <v>4.1</v>
      </c>
      <c r="G10" s="417" t="s">
        <v>495</v>
      </c>
      <c r="H10" s="318" t="s">
        <v>457</v>
      </c>
      <c r="I10" s="196"/>
      <c r="J10" s="334"/>
      <c r="K10" s="214"/>
      <c r="L10" s="214"/>
      <c r="M10" s="214"/>
      <c r="N10" s="214"/>
      <c r="O10" s="214"/>
      <c r="P10" s="214"/>
      <c r="Q10" s="214"/>
      <c r="R10" s="214"/>
      <c r="S10" s="214"/>
      <c r="T10" s="214"/>
    </row>
    <row r="11" spans="1:20" s="190" customFormat="1" ht="18.75">
      <c r="A11" s="1204"/>
      <c r="B11" s="1204">
        <v>1</v>
      </c>
      <c r="C11" s="344"/>
      <c r="D11" s="344"/>
      <c r="F11" s="335" t="str">
        <f>"4."&amp;mergeValue(A11) &amp;"."&amp;mergeValue(B11)</f>
        <v>4.1.1</v>
      </c>
      <c r="G11" s="324" t="s">
        <v>591</v>
      </c>
      <c r="H11" s="317" t="str">
        <f>IF(region_name="","",region_name)</f>
        <v>Челябинская область</v>
      </c>
      <c r="I11" s="196" t="s">
        <v>498</v>
      </c>
      <c r="J11" s="334"/>
      <c r="K11" s="214"/>
      <c r="L11" s="214"/>
      <c r="M11" s="214"/>
      <c r="N11" s="214"/>
      <c r="O11" s="214"/>
      <c r="P11" s="214"/>
      <c r="Q11" s="214"/>
      <c r="R11" s="214"/>
      <c r="S11" s="214"/>
      <c r="T11" s="214"/>
    </row>
    <row r="12" spans="1:20" s="190" customFormat="1" ht="22.5">
      <c r="A12" s="1204"/>
      <c r="B12" s="1204"/>
      <c r="C12" s="1204">
        <v>1</v>
      </c>
      <c r="D12" s="344"/>
      <c r="F12" s="335" t="str">
        <f>"4."&amp;mergeValue(A12) &amp;"."&amp;mergeValue(B12)&amp;"."&amp;mergeValue(C12)</f>
        <v>4.1.1.1</v>
      </c>
      <c r="G12" s="341" t="s">
        <v>496</v>
      </c>
      <c r="H12" s="317"/>
      <c r="I12" s="196" t="s">
        <v>499</v>
      </c>
      <c r="J12" s="334"/>
      <c r="K12" s="214"/>
      <c r="L12" s="214"/>
      <c r="M12" s="214"/>
      <c r="N12" s="214"/>
      <c r="O12" s="214"/>
      <c r="P12" s="214"/>
      <c r="Q12" s="214"/>
      <c r="R12" s="214"/>
      <c r="S12" s="214"/>
      <c r="T12" s="214"/>
    </row>
    <row r="13" spans="1:20" s="190" customFormat="1" ht="39" customHeight="1">
      <c r="A13" s="1204"/>
      <c r="B13" s="1204"/>
      <c r="C13" s="1204"/>
      <c r="D13" s="344">
        <v>1</v>
      </c>
      <c r="F13" s="335" t="str">
        <f>"4."&amp;mergeValue(A13) &amp;"."&amp;mergeValue(B13)&amp;"."&amp;mergeValue(C13)&amp;"."&amp;mergeValue(D13)</f>
        <v>4.1.1.1.1</v>
      </c>
      <c r="G13" s="420" t="s">
        <v>497</v>
      </c>
      <c r="H13" s="317"/>
      <c r="I13" s="1205" t="s">
        <v>590</v>
      </c>
      <c r="J13" s="334"/>
      <c r="K13" s="214"/>
      <c r="L13" s="214"/>
      <c r="M13" s="214"/>
      <c r="N13" s="214"/>
      <c r="O13" s="214"/>
      <c r="P13" s="214"/>
      <c r="Q13" s="214"/>
      <c r="R13" s="214"/>
      <c r="S13" s="214"/>
      <c r="T13" s="214"/>
    </row>
    <row r="14" spans="1:20" s="190" customFormat="1" ht="18.75">
      <c r="A14" s="1204"/>
      <c r="B14" s="1204"/>
      <c r="C14" s="1204"/>
      <c r="D14" s="344"/>
      <c r="F14" s="338"/>
      <c r="G14" s="150" t="s">
        <v>4</v>
      </c>
      <c r="H14" s="343"/>
      <c r="I14" s="1205"/>
      <c r="J14" s="334"/>
      <c r="K14" s="214"/>
      <c r="L14" s="214"/>
      <c r="M14" s="214"/>
      <c r="N14" s="214"/>
      <c r="O14" s="214"/>
      <c r="P14" s="214"/>
      <c r="Q14" s="214"/>
      <c r="R14" s="214"/>
      <c r="S14" s="214"/>
      <c r="T14" s="214"/>
    </row>
    <row r="15" spans="1:20" s="190" customFormat="1" ht="18.75">
      <c r="A15" s="1204"/>
      <c r="B15" s="1204"/>
      <c r="C15" s="344"/>
      <c r="D15" s="344"/>
      <c r="F15" s="421"/>
      <c r="G15" s="195" t="s">
        <v>402</v>
      </c>
      <c r="H15" s="422"/>
      <c r="I15" s="423"/>
      <c r="J15" s="334"/>
      <c r="K15" s="214"/>
      <c r="L15" s="214"/>
      <c r="M15" s="214"/>
      <c r="N15" s="214"/>
      <c r="O15" s="214"/>
      <c r="P15" s="214"/>
      <c r="Q15" s="214"/>
      <c r="R15" s="214"/>
      <c r="S15" s="214"/>
      <c r="T15" s="214"/>
    </row>
    <row r="16" spans="1:20" s="190" customFormat="1" ht="18.75">
      <c r="A16" s="1204"/>
      <c r="B16" s="214"/>
      <c r="C16" s="214"/>
      <c r="D16" s="214"/>
      <c r="F16" s="338"/>
      <c r="G16" s="155" t="s">
        <v>505</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504</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9" t="s">
        <v>592</v>
      </c>
      <c r="H19" s="1199"/>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9" width="10.5703125" style="586"/>
    <col min="30" max="249" width="10.5703125" style="524"/>
    <col min="250" max="257" width="0" style="524" hidden="1" customWidth="1"/>
    <col min="258" max="258" width="3.7109375" style="524" customWidth="1"/>
    <col min="259" max="259" width="3.85546875" style="524" customWidth="1"/>
    <col min="260" max="260" width="3.7109375" style="524" customWidth="1"/>
    <col min="261" max="261" width="12.7109375" style="524" customWidth="1"/>
    <col min="262" max="262" width="52.7109375" style="524" customWidth="1"/>
    <col min="263" max="266" width="0" style="524" hidden="1" customWidth="1"/>
    <col min="267" max="267" width="12.28515625" style="524" customWidth="1"/>
    <col min="268" max="268" width="6.42578125" style="524" customWidth="1"/>
    <col min="269" max="269" width="12.28515625" style="524" customWidth="1"/>
    <col min="270" max="270" width="0" style="524" hidden="1" customWidth="1"/>
    <col min="271" max="271" width="3.7109375" style="524" customWidth="1"/>
    <col min="272" max="272" width="11.140625" style="524" bestFit="1" customWidth="1"/>
    <col min="273" max="274" width="10.5703125" style="524"/>
    <col min="275" max="275" width="11.140625" style="524" customWidth="1"/>
    <col min="276" max="505" width="10.5703125" style="524"/>
    <col min="506" max="513" width="0" style="524" hidden="1" customWidth="1"/>
    <col min="514" max="514" width="3.7109375" style="524" customWidth="1"/>
    <col min="515" max="515" width="3.85546875" style="524" customWidth="1"/>
    <col min="516" max="516" width="3.7109375" style="524" customWidth="1"/>
    <col min="517" max="517" width="12.7109375" style="524" customWidth="1"/>
    <col min="518" max="518" width="52.7109375" style="524" customWidth="1"/>
    <col min="519" max="522" width="0" style="524" hidden="1" customWidth="1"/>
    <col min="523" max="523" width="12.28515625" style="524" customWidth="1"/>
    <col min="524" max="524" width="6.42578125" style="524" customWidth="1"/>
    <col min="525" max="525" width="12.28515625" style="524" customWidth="1"/>
    <col min="526" max="526" width="0" style="524" hidden="1" customWidth="1"/>
    <col min="527" max="527" width="3.7109375" style="524" customWidth="1"/>
    <col min="528" max="528" width="11.140625" style="524" bestFit="1" customWidth="1"/>
    <col min="529" max="530" width="10.5703125" style="524"/>
    <col min="531" max="531" width="11.140625" style="524" customWidth="1"/>
    <col min="532" max="761" width="10.5703125" style="524"/>
    <col min="762" max="769" width="0" style="524" hidden="1" customWidth="1"/>
    <col min="770" max="770" width="3.7109375" style="524" customWidth="1"/>
    <col min="771" max="771" width="3.85546875" style="524" customWidth="1"/>
    <col min="772" max="772" width="3.7109375" style="524" customWidth="1"/>
    <col min="773" max="773" width="12.7109375" style="524" customWidth="1"/>
    <col min="774" max="774" width="52.7109375" style="524" customWidth="1"/>
    <col min="775" max="778" width="0" style="524" hidden="1" customWidth="1"/>
    <col min="779" max="779" width="12.28515625" style="524" customWidth="1"/>
    <col min="780" max="780" width="6.42578125" style="524" customWidth="1"/>
    <col min="781" max="781" width="12.28515625" style="524" customWidth="1"/>
    <col min="782" max="782" width="0" style="524" hidden="1" customWidth="1"/>
    <col min="783" max="783" width="3.7109375" style="524" customWidth="1"/>
    <col min="784" max="784" width="11.140625" style="524" bestFit="1" customWidth="1"/>
    <col min="785" max="786" width="10.5703125" style="524"/>
    <col min="787" max="787" width="11.140625" style="524" customWidth="1"/>
    <col min="788" max="1017" width="10.5703125" style="524"/>
    <col min="1018" max="1025" width="0" style="524" hidden="1" customWidth="1"/>
    <col min="1026" max="1026" width="3.7109375" style="524" customWidth="1"/>
    <col min="1027" max="1027" width="3.85546875" style="524" customWidth="1"/>
    <col min="1028" max="1028" width="3.7109375" style="524" customWidth="1"/>
    <col min="1029" max="1029" width="12.7109375" style="524" customWidth="1"/>
    <col min="1030" max="1030" width="52.7109375" style="524" customWidth="1"/>
    <col min="1031" max="1034" width="0" style="524" hidden="1" customWidth="1"/>
    <col min="1035" max="1035" width="12.28515625" style="524" customWidth="1"/>
    <col min="1036" max="1036" width="6.42578125" style="524" customWidth="1"/>
    <col min="1037" max="1037" width="12.28515625" style="524" customWidth="1"/>
    <col min="1038" max="1038" width="0" style="524" hidden="1" customWidth="1"/>
    <col min="1039" max="1039" width="3.7109375" style="524" customWidth="1"/>
    <col min="1040" max="1040" width="11.140625" style="524" bestFit="1" customWidth="1"/>
    <col min="1041" max="1042" width="10.5703125" style="524"/>
    <col min="1043" max="1043" width="11.140625" style="524" customWidth="1"/>
    <col min="1044" max="1273" width="10.5703125" style="524"/>
    <col min="1274" max="1281" width="0" style="524" hidden="1" customWidth="1"/>
    <col min="1282" max="1282" width="3.7109375" style="524" customWidth="1"/>
    <col min="1283" max="1283" width="3.85546875" style="524" customWidth="1"/>
    <col min="1284" max="1284" width="3.7109375" style="524" customWidth="1"/>
    <col min="1285" max="1285" width="12.7109375" style="524" customWidth="1"/>
    <col min="1286" max="1286" width="52.7109375" style="524" customWidth="1"/>
    <col min="1287" max="1290" width="0" style="524" hidden="1" customWidth="1"/>
    <col min="1291" max="1291" width="12.28515625" style="524" customWidth="1"/>
    <col min="1292" max="1292" width="6.42578125" style="524" customWidth="1"/>
    <col min="1293" max="1293" width="12.28515625" style="524" customWidth="1"/>
    <col min="1294" max="1294" width="0" style="524" hidden="1" customWidth="1"/>
    <col min="1295" max="1295" width="3.7109375" style="524" customWidth="1"/>
    <col min="1296" max="1296" width="11.140625" style="524" bestFit="1" customWidth="1"/>
    <col min="1297" max="1298" width="10.5703125" style="524"/>
    <col min="1299" max="1299" width="11.140625" style="524" customWidth="1"/>
    <col min="1300" max="1529" width="10.5703125" style="524"/>
    <col min="1530" max="1537" width="0" style="524" hidden="1" customWidth="1"/>
    <col min="1538" max="1538" width="3.7109375" style="524" customWidth="1"/>
    <col min="1539" max="1539" width="3.85546875" style="524" customWidth="1"/>
    <col min="1540" max="1540" width="3.7109375" style="524" customWidth="1"/>
    <col min="1541" max="1541" width="12.7109375" style="524" customWidth="1"/>
    <col min="1542" max="1542" width="52.7109375" style="524" customWidth="1"/>
    <col min="1543" max="1546" width="0" style="524" hidden="1" customWidth="1"/>
    <col min="1547" max="1547" width="12.28515625" style="524" customWidth="1"/>
    <col min="1548" max="1548" width="6.42578125" style="524" customWidth="1"/>
    <col min="1549" max="1549" width="12.28515625" style="524" customWidth="1"/>
    <col min="1550" max="1550" width="0" style="524" hidden="1" customWidth="1"/>
    <col min="1551" max="1551" width="3.7109375" style="524" customWidth="1"/>
    <col min="1552" max="1552" width="11.140625" style="524" bestFit="1" customWidth="1"/>
    <col min="1553" max="1554" width="10.5703125" style="524"/>
    <col min="1555" max="1555" width="11.140625" style="524" customWidth="1"/>
    <col min="1556" max="1785" width="10.5703125" style="524"/>
    <col min="1786" max="1793" width="0" style="524" hidden="1" customWidth="1"/>
    <col min="1794" max="1794" width="3.7109375" style="524" customWidth="1"/>
    <col min="1795" max="1795" width="3.85546875" style="524" customWidth="1"/>
    <col min="1796" max="1796" width="3.7109375" style="524" customWidth="1"/>
    <col min="1797" max="1797" width="12.7109375" style="524" customWidth="1"/>
    <col min="1798" max="1798" width="52.7109375" style="524" customWidth="1"/>
    <col min="1799" max="1802" width="0" style="524" hidden="1" customWidth="1"/>
    <col min="1803" max="1803" width="12.28515625" style="524" customWidth="1"/>
    <col min="1804" max="1804" width="6.42578125" style="524" customWidth="1"/>
    <col min="1805" max="1805" width="12.28515625" style="524" customWidth="1"/>
    <col min="1806" max="1806" width="0" style="524" hidden="1" customWidth="1"/>
    <col min="1807" max="1807" width="3.7109375" style="524" customWidth="1"/>
    <col min="1808" max="1808" width="11.140625" style="524" bestFit="1" customWidth="1"/>
    <col min="1809" max="1810" width="10.5703125" style="524"/>
    <col min="1811" max="1811" width="11.140625" style="524" customWidth="1"/>
    <col min="1812" max="2041" width="10.5703125" style="524"/>
    <col min="2042" max="2049" width="0" style="524" hidden="1" customWidth="1"/>
    <col min="2050" max="2050" width="3.7109375" style="524" customWidth="1"/>
    <col min="2051" max="2051" width="3.85546875" style="524" customWidth="1"/>
    <col min="2052" max="2052" width="3.7109375" style="524" customWidth="1"/>
    <col min="2053" max="2053" width="12.7109375" style="524" customWidth="1"/>
    <col min="2054" max="2054" width="52.7109375" style="524" customWidth="1"/>
    <col min="2055" max="2058" width="0" style="524" hidden="1" customWidth="1"/>
    <col min="2059" max="2059" width="12.28515625" style="524" customWidth="1"/>
    <col min="2060" max="2060" width="6.42578125" style="524" customWidth="1"/>
    <col min="2061" max="2061" width="12.28515625" style="524" customWidth="1"/>
    <col min="2062" max="2062" width="0" style="524" hidden="1" customWidth="1"/>
    <col min="2063" max="2063" width="3.7109375" style="524" customWidth="1"/>
    <col min="2064" max="2064" width="11.140625" style="524" bestFit="1" customWidth="1"/>
    <col min="2065" max="2066" width="10.5703125" style="524"/>
    <col min="2067" max="2067" width="11.140625" style="524" customWidth="1"/>
    <col min="2068" max="2297" width="10.5703125" style="524"/>
    <col min="2298" max="2305" width="0" style="524" hidden="1" customWidth="1"/>
    <col min="2306" max="2306" width="3.7109375" style="524" customWidth="1"/>
    <col min="2307" max="2307" width="3.85546875" style="524" customWidth="1"/>
    <col min="2308" max="2308" width="3.7109375" style="524" customWidth="1"/>
    <col min="2309" max="2309" width="12.7109375" style="524" customWidth="1"/>
    <col min="2310" max="2310" width="52.7109375" style="524" customWidth="1"/>
    <col min="2311" max="2314" width="0" style="524" hidden="1" customWidth="1"/>
    <col min="2315" max="2315" width="12.28515625" style="524" customWidth="1"/>
    <col min="2316" max="2316" width="6.42578125" style="524" customWidth="1"/>
    <col min="2317" max="2317" width="12.28515625" style="524" customWidth="1"/>
    <col min="2318" max="2318" width="0" style="524" hidden="1" customWidth="1"/>
    <col min="2319" max="2319" width="3.7109375" style="524" customWidth="1"/>
    <col min="2320" max="2320" width="11.140625" style="524" bestFit="1" customWidth="1"/>
    <col min="2321" max="2322" width="10.5703125" style="524"/>
    <col min="2323" max="2323" width="11.140625" style="524" customWidth="1"/>
    <col min="2324" max="2553" width="10.5703125" style="524"/>
    <col min="2554" max="2561" width="0" style="524" hidden="1" customWidth="1"/>
    <col min="2562" max="2562" width="3.7109375" style="524" customWidth="1"/>
    <col min="2563" max="2563" width="3.85546875" style="524" customWidth="1"/>
    <col min="2564" max="2564" width="3.7109375" style="524" customWidth="1"/>
    <col min="2565" max="2565" width="12.7109375" style="524" customWidth="1"/>
    <col min="2566" max="2566" width="52.7109375" style="524" customWidth="1"/>
    <col min="2567" max="2570" width="0" style="524" hidden="1" customWidth="1"/>
    <col min="2571" max="2571" width="12.28515625" style="524" customWidth="1"/>
    <col min="2572" max="2572" width="6.42578125" style="524" customWidth="1"/>
    <col min="2573" max="2573" width="12.28515625" style="524" customWidth="1"/>
    <col min="2574" max="2574" width="0" style="524" hidden="1" customWidth="1"/>
    <col min="2575" max="2575" width="3.7109375" style="524" customWidth="1"/>
    <col min="2576" max="2576" width="11.140625" style="524" bestFit="1" customWidth="1"/>
    <col min="2577" max="2578" width="10.5703125" style="524"/>
    <col min="2579" max="2579" width="11.140625" style="524" customWidth="1"/>
    <col min="2580" max="2809" width="10.5703125" style="524"/>
    <col min="2810" max="2817" width="0" style="524" hidden="1" customWidth="1"/>
    <col min="2818" max="2818" width="3.7109375" style="524" customWidth="1"/>
    <col min="2819" max="2819" width="3.85546875" style="524" customWidth="1"/>
    <col min="2820" max="2820" width="3.7109375" style="524" customWidth="1"/>
    <col min="2821" max="2821" width="12.7109375" style="524" customWidth="1"/>
    <col min="2822" max="2822" width="52.7109375" style="524" customWidth="1"/>
    <col min="2823" max="2826" width="0" style="524" hidden="1" customWidth="1"/>
    <col min="2827" max="2827" width="12.28515625" style="524" customWidth="1"/>
    <col min="2828" max="2828" width="6.42578125" style="524" customWidth="1"/>
    <col min="2829" max="2829" width="12.28515625" style="524" customWidth="1"/>
    <col min="2830" max="2830" width="0" style="524" hidden="1" customWidth="1"/>
    <col min="2831" max="2831" width="3.7109375" style="524" customWidth="1"/>
    <col min="2832" max="2832" width="11.140625" style="524" bestFit="1" customWidth="1"/>
    <col min="2833" max="2834" width="10.5703125" style="524"/>
    <col min="2835" max="2835" width="11.140625" style="524" customWidth="1"/>
    <col min="2836" max="3065" width="10.5703125" style="524"/>
    <col min="3066" max="3073" width="0" style="524" hidden="1" customWidth="1"/>
    <col min="3074" max="3074" width="3.7109375" style="524" customWidth="1"/>
    <col min="3075" max="3075" width="3.85546875" style="524" customWidth="1"/>
    <col min="3076" max="3076" width="3.7109375" style="524" customWidth="1"/>
    <col min="3077" max="3077" width="12.7109375" style="524" customWidth="1"/>
    <col min="3078" max="3078" width="52.7109375" style="524" customWidth="1"/>
    <col min="3079" max="3082" width="0" style="524" hidden="1" customWidth="1"/>
    <col min="3083" max="3083" width="12.28515625" style="524" customWidth="1"/>
    <col min="3084" max="3084" width="6.42578125" style="524" customWidth="1"/>
    <col min="3085" max="3085" width="12.28515625" style="524" customWidth="1"/>
    <col min="3086" max="3086" width="0" style="524" hidden="1" customWidth="1"/>
    <col min="3087" max="3087" width="3.7109375" style="524" customWidth="1"/>
    <col min="3088" max="3088" width="11.140625" style="524" bestFit="1" customWidth="1"/>
    <col min="3089" max="3090" width="10.5703125" style="524"/>
    <col min="3091" max="3091" width="11.140625" style="524" customWidth="1"/>
    <col min="3092" max="3321" width="10.5703125" style="524"/>
    <col min="3322" max="3329" width="0" style="524" hidden="1" customWidth="1"/>
    <col min="3330" max="3330" width="3.7109375" style="524" customWidth="1"/>
    <col min="3331" max="3331" width="3.85546875" style="524" customWidth="1"/>
    <col min="3332" max="3332" width="3.7109375" style="524" customWidth="1"/>
    <col min="3333" max="3333" width="12.7109375" style="524" customWidth="1"/>
    <col min="3334" max="3334" width="52.7109375" style="524" customWidth="1"/>
    <col min="3335" max="3338" width="0" style="524" hidden="1" customWidth="1"/>
    <col min="3339" max="3339" width="12.28515625" style="524" customWidth="1"/>
    <col min="3340" max="3340" width="6.42578125" style="524" customWidth="1"/>
    <col min="3341" max="3341" width="12.28515625" style="524" customWidth="1"/>
    <col min="3342" max="3342" width="0" style="524" hidden="1" customWidth="1"/>
    <col min="3343" max="3343" width="3.7109375" style="524" customWidth="1"/>
    <col min="3344" max="3344" width="11.140625" style="524" bestFit="1" customWidth="1"/>
    <col min="3345" max="3346" width="10.5703125" style="524"/>
    <col min="3347" max="3347" width="11.140625" style="524" customWidth="1"/>
    <col min="3348" max="3577" width="10.5703125" style="524"/>
    <col min="3578" max="3585" width="0" style="524" hidden="1" customWidth="1"/>
    <col min="3586" max="3586" width="3.7109375" style="524" customWidth="1"/>
    <col min="3587" max="3587" width="3.85546875" style="524" customWidth="1"/>
    <col min="3588" max="3588" width="3.7109375" style="524" customWidth="1"/>
    <col min="3589" max="3589" width="12.7109375" style="524" customWidth="1"/>
    <col min="3590" max="3590" width="52.7109375" style="524" customWidth="1"/>
    <col min="3591" max="3594" width="0" style="524" hidden="1" customWidth="1"/>
    <col min="3595" max="3595" width="12.28515625" style="524" customWidth="1"/>
    <col min="3596" max="3596" width="6.42578125" style="524" customWidth="1"/>
    <col min="3597" max="3597" width="12.28515625" style="524" customWidth="1"/>
    <col min="3598" max="3598" width="0" style="524" hidden="1" customWidth="1"/>
    <col min="3599" max="3599" width="3.7109375" style="524" customWidth="1"/>
    <col min="3600" max="3600" width="11.140625" style="524" bestFit="1" customWidth="1"/>
    <col min="3601" max="3602" width="10.5703125" style="524"/>
    <col min="3603" max="3603" width="11.140625" style="524" customWidth="1"/>
    <col min="3604" max="3833" width="10.5703125" style="524"/>
    <col min="3834" max="3841" width="0" style="524" hidden="1" customWidth="1"/>
    <col min="3842" max="3842" width="3.7109375" style="524" customWidth="1"/>
    <col min="3843" max="3843" width="3.85546875" style="524" customWidth="1"/>
    <col min="3844" max="3844" width="3.7109375" style="524" customWidth="1"/>
    <col min="3845" max="3845" width="12.7109375" style="524" customWidth="1"/>
    <col min="3846" max="3846" width="52.7109375" style="524" customWidth="1"/>
    <col min="3847" max="3850" width="0" style="524" hidden="1" customWidth="1"/>
    <col min="3851" max="3851" width="12.28515625" style="524" customWidth="1"/>
    <col min="3852" max="3852" width="6.42578125" style="524" customWidth="1"/>
    <col min="3853" max="3853" width="12.28515625" style="524" customWidth="1"/>
    <col min="3854" max="3854" width="0" style="524" hidden="1" customWidth="1"/>
    <col min="3855" max="3855" width="3.7109375" style="524" customWidth="1"/>
    <col min="3856" max="3856" width="11.140625" style="524" bestFit="1" customWidth="1"/>
    <col min="3857" max="3858" width="10.5703125" style="524"/>
    <col min="3859" max="3859" width="11.140625" style="524" customWidth="1"/>
    <col min="3860" max="4089" width="10.5703125" style="524"/>
    <col min="4090" max="4097" width="0" style="524" hidden="1" customWidth="1"/>
    <col min="4098" max="4098" width="3.7109375" style="524" customWidth="1"/>
    <col min="4099" max="4099" width="3.85546875" style="524" customWidth="1"/>
    <col min="4100" max="4100" width="3.7109375" style="524" customWidth="1"/>
    <col min="4101" max="4101" width="12.7109375" style="524" customWidth="1"/>
    <col min="4102" max="4102" width="52.7109375" style="524" customWidth="1"/>
    <col min="4103" max="4106" width="0" style="524" hidden="1" customWidth="1"/>
    <col min="4107" max="4107" width="12.28515625" style="524" customWidth="1"/>
    <col min="4108" max="4108" width="6.42578125" style="524" customWidth="1"/>
    <col min="4109" max="4109" width="12.28515625" style="524" customWidth="1"/>
    <col min="4110" max="4110" width="0" style="524" hidden="1" customWidth="1"/>
    <col min="4111" max="4111" width="3.7109375" style="524" customWidth="1"/>
    <col min="4112" max="4112" width="11.140625" style="524" bestFit="1" customWidth="1"/>
    <col min="4113" max="4114" width="10.5703125" style="524"/>
    <col min="4115" max="4115" width="11.140625" style="524" customWidth="1"/>
    <col min="4116" max="4345" width="10.5703125" style="524"/>
    <col min="4346" max="4353" width="0" style="524" hidden="1" customWidth="1"/>
    <col min="4354" max="4354" width="3.7109375" style="524" customWidth="1"/>
    <col min="4355" max="4355" width="3.85546875" style="524" customWidth="1"/>
    <col min="4356" max="4356" width="3.7109375" style="524" customWidth="1"/>
    <col min="4357" max="4357" width="12.7109375" style="524" customWidth="1"/>
    <col min="4358" max="4358" width="52.7109375" style="524" customWidth="1"/>
    <col min="4359" max="4362" width="0" style="524" hidden="1" customWidth="1"/>
    <col min="4363" max="4363" width="12.28515625" style="524" customWidth="1"/>
    <col min="4364" max="4364" width="6.42578125" style="524" customWidth="1"/>
    <col min="4365" max="4365" width="12.28515625" style="524" customWidth="1"/>
    <col min="4366" max="4366" width="0" style="524" hidden="1" customWidth="1"/>
    <col min="4367" max="4367" width="3.7109375" style="524" customWidth="1"/>
    <col min="4368" max="4368" width="11.140625" style="524" bestFit="1" customWidth="1"/>
    <col min="4369" max="4370" width="10.5703125" style="524"/>
    <col min="4371" max="4371" width="11.140625" style="524" customWidth="1"/>
    <col min="4372" max="4601" width="10.5703125" style="524"/>
    <col min="4602" max="4609" width="0" style="524" hidden="1" customWidth="1"/>
    <col min="4610" max="4610" width="3.7109375" style="524" customWidth="1"/>
    <col min="4611" max="4611" width="3.85546875" style="524" customWidth="1"/>
    <col min="4612" max="4612" width="3.7109375" style="524" customWidth="1"/>
    <col min="4613" max="4613" width="12.7109375" style="524" customWidth="1"/>
    <col min="4614" max="4614" width="52.7109375" style="524" customWidth="1"/>
    <col min="4615" max="4618" width="0" style="524" hidden="1" customWidth="1"/>
    <col min="4619" max="4619" width="12.28515625" style="524" customWidth="1"/>
    <col min="4620" max="4620" width="6.42578125" style="524" customWidth="1"/>
    <col min="4621" max="4621" width="12.28515625" style="524" customWidth="1"/>
    <col min="4622" max="4622" width="0" style="524" hidden="1" customWidth="1"/>
    <col min="4623" max="4623" width="3.7109375" style="524" customWidth="1"/>
    <col min="4624" max="4624" width="11.140625" style="524" bestFit="1" customWidth="1"/>
    <col min="4625" max="4626" width="10.5703125" style="524"/>
    <col min="4627" max="4627" width="11.140625" style="524" customWidth="1"/>
    <col min="4628" max="4857" width="10.5703125" style="524"/>
    <col min="4858" max="4865" width="0" style="524" hidden="1" customWidth="1"/>
    <col min="4866" max="4866" width="3.7109375" style="524" customWidth="1"/>
    <col min="4867" max="4867" width="3.85546875" style="524" customWidth="1"/>
    <col min="4868" max="4868" width="3.7109375" style="524" customWidth="1"/>
    <col min="4869" max="4869" width="12.7109375" style="524" customWidth="1"/>
    <col min="4870" max="4870" width="52.7109375" style="524" customWidth="1"/>
    <col min="4871" max="4874" width="0" style="524" hidden="1" customWidth="1"/>
    <col min="4875" max="4875" width="12.28515625" style="524" customWidth="1"/>
    <col min="4876" max="4876" width="6.42578125" style="524" customWidth="1"/>
    <col min="4877" max="4877" width="12.28515625" style="524" customWidth="1"/>
    <col min="4878" max="4878" width="0" style="524" hidden="1" customWidth="1"/>
    <col min="4879" max="4879" width="3.7109375" style="524" customWidth="1"/>
    <col min="4880" max="4880" width="11.140625" style="524" bestFit="1" customWidth="1"/>
    <col min="4881" max="4882" width="10.5703125" style="524"/>
    <col min="4883" max="4883" width="11.140625" style="524" customWidth="1"/>
    <col min="4884" max="5113" width="10.5703125" style="524"/>
    <col min="5114" max="5121" width="0" style="524" hidden="1" customWidth="1"/>
    <col min="5122" max="5122" width="3.7109375" style="524" customWidth="1"/>
    <col min="5123" max="5123" width="3.85546875" style="524" customWidth="1"/>
    <col min="5124" max="5124" width="3.7109375" style="524" customWidth="1"/>
    <col min="5125" max="5125" width="12.7109375" style="524" customWidth="1"/>
    <col min="5126" max="5126" width="52.7109375" style="524" customWidth="1"/>
    <col min="5127" max="5130" width="0" style="524" hidden="1" customWidth="1"/>
    <col min="5131" max="5131" width="12.28515625" style="524" customWidth="1"/>
    <col min="5132" max="5132" width="6.42578125" style="524" customWidth="1"/>
    <col min="5133" max="5133" width="12.28515625" style="524" customWidth="1"/>
    <col min="5134" max="5134" width="0" style="524" hidden="1" customWidth="1"/>
    <col min="5135" max="5135" width="3.7109375" style="524" customWidth="1"/>
    <col min="5136" max="5136" width="11.140625" style="524" bestFit="1" customWidth="1"/>
    <col min="5137" max="5138" width="10.5703125" style="524"/>
    <col min="5139" max="5139" width="11.140625" style="524" customWidth="1"/>
    <col min="5140" max="5369" width="10.5703125" style="524"/>
    <col min="5370" max="5377" width="0" style="524" hidden="1" customWidth="1"/>
    <col min="5378" max="5378" width="3.7109375" style="524" customWidth="1"/>
    <col min="5379" max="5379" width="3.85546875" style="524" customWidth="1"/>
    <col min="5380" max="5380" width="3.7109375" style="524" customWidth="1"/>
    <col min="5381" max="5381" width="12.7109375" style="524" customWidth="1"/>
    <col min="5382" max="5382" width="52.7109375" style="524" customWidth="1"/>
    <col min="5383" max="5386" width="0" style="524" hidden="1" customWidth="1"/>
    <col min="5387" max="5387" width="12.28515625" style="524" customWidth="1"/>
    <col min="5388" max="5388" width="6.42578125" style="524" customWidth="1"/>
    <col min="5389" max="5389" width="12.28515625" style="524" customWidth="1"/>
    <col min="5390" max="5390" width="0" style="524" hidden="1" customWidth="1"/>
    <col min="5391" max="5391" width="3.7109375" style="524" customWidth="1"/>
    <col min="5392" max="5392" width="11.140625" style="524" bestFit="1" customWidth="1"/>
    <col min="5393" max="5394" width="10.5703125" style="524"/>
    <col min="5395" max="5395" width="11.140625" style="524" customWidth="1"/>
    <col min="5396" max="5625" width="10.5703125" style="524"/>
    <col min="5626" max="5633" width="0" style="524" hidden="1" customWidth="1"/>
    <col min="5634" max="5634" width="3.7109375" style="524" customWidth="1"/>
    <col min="5635" max="5635" width="3.85546875" style="524" customWidth="1"/>
    <col min="5636" max="5636" width="3.7109375" style="524" customWidth="1"/>
    <col min="5637" max="5637" width="12.7109375" style="524" customWidth="1"/>
    <col min="5638" max="5638" width="52.7109375" style="524" customWidth="1"/>
    <col min="5639" max="5642" width="0" style="524" hidden="1" customWidth="1"/>
    <col min="5643" max="5643" width="12.28515625" style="524" customWidth="1"/>
    <col min="5644" max="5644" width="6.42578125" style="524" customWidth="1"/>
    <col min="5645" max="5645" width="12.28515625" style="524" customWidth="1"/>
    <col min="5646" max="5646" width="0" style="524" hidden="1" customWidth="1"/>
    <col min="5647" max="5647" width="3.7109375" style="524" customWidth="1"/>
    <col min="5648" max="5648" width="11.140625" style="524" bestFit="1" customWidth="1"/>
    <col min="5649" max="5650" width="10.5703125" style="524"/>
    <col min="5651" max="5651" width="11.140625" style="524" customWidth="1"/>
    <col min="5652" max="5881" width="10.5703125" style="524"/>
    <col min="5882" max="5889" width="0" style="524" hidden="1" customWidth="1"/>
    <col min="5890" max="5890" width="3.7109375" style="524" customWidth="1"/>
    <col min="5891" max="5891" width="3.85546875" style="524" customWidth="1"/>
    <col min="5892" max="5892" width="3.7109375" style="524" customWidth="1"/>
    <col min="5893" max="5893" width="12.7109375" style="524" customWidth="1"/>
    <col min="5894" max="5894" width="52.7109375" style="524" customWidth="1"/>
    <col min="5895" max="5898" width="0" style="524" hidden="1" customWidth="1"/>
    <col min="5899" max="5899" width="12.28515625" style="524" customWidth="1"/>
    <col min="5900" max="5900" width="6.42578125" style="524" customWidth="1"/>
    <col min="5901" max="5901" width="12.28515625" style="524" customWidth="1"/>
    <col min="5902" max="5902" width="0" style="524" hidden="1" customWidth="1"/>
    <col min="5903" max="5903" width="3.7109375" style="524" customWidth="1"/>
    <col min="5904" max="5904" width="11.140625" style="524" bestFit="1" customWidth="1"/>
    <col min="5905" max="5906" width="10.5703125" style="524"/>
    <col min="5907" max="5907" width="11.140625" style="524" customWidth="1"/>
    <col min="5908" max="6137" width="10.5703125" style="524"/>
    <col min="6138" max="6145" width="0" style="524" hidden="1" customWidth="1"/>
    <col min="6146" max="6146" width="3.7109375" style="524" customWidth="1"/>
    <col min="6147" max="6147" width="3.85546875" style="524" customWidth="1"/>
    <col min="6148" max="6148" width="3.7109375" style="524" customWidth="1"/>
    <col min="6149" max="6149" width="12.7109375" style="524" customWidth="1"/>
    <col min="6150" max="6150" width="52.7109375" style="524" customWidth="1"/>
    <col min="6151" max="6154" width="0" style="524" hidden="1" customWidth="1"/>
    <col min="6155" max="6155" width="12.28515625" style="524" customWidth="1"/>
    <col min="6156" max="6156" width="6.42578125" style="524" customWidth="1"/>
    <col min="6157" max="6157" width="12.28515625" style="524" customWidth="1"/>
    <col min="6158" max="6158" width="0" style="524" hidden="1" customWidth="1"/>
    <col min="6159" max="6159" width="3.7109375" style="524" customWidth="1"/>
    <col min="6160" max="6160" width="11.140625" style="524" bestFit="1" customWidth="1"/>
    <col min="6161" max="6162" width="10.5703125" style="524"/>
    <col min="6163" max="6163" width="11.140625" style="524" customWidth="1"/>
    <col min="6164" max="6393" width="10.5703125" style="524"/>
    <col min="6394" max="6401" width="0" style="524" hidden="1" customWidth="1"/>
    <col min="6402" max="6402" width="3.7109375" style="524" customWidth="1"/>
    <col min="6403" max="6403" width="3.85546875" style="524" customWidth="1"/>
    <col min="6404" max="6404" width="3.7109375" style="524" customWidth="1"/>
    <col min="6405" max="6405" width="12.7109375" style="524" customWidth="1"/>
    <col min="6406" max="6406" width="52.7109375" style="524" customWidth="1"/>
    <col min="6407" max="6410" width="0" style="524" hidden="1" customWidth="1"/>
    <col min="6411" max="6411" width="12.28515625" style="524" customWidth="1"/>
    <col min="6412" max="6412" width="6.42578125" style="524" customWidth="1"/>
    <col min="6413" max="6413" width="12.28515625" style="524" customWidth="1"/>
    <col min="6414" max="6414" width="0" style="524" hidden="1" customWidth="1"/>
    <col min="6415" max="6415" width="3.7109375" style="524" customWidth="1"/>
    <col min="6416" max="6416" width="11.140625" style="524" bestFit="1" customWidth="1"/>
    <col min="6417" max="6418" width="10.5703125" style="524"/>
    <col min="6419" max="6419" width="11.140625" style="524" customWidth="1"/>
    <col min="6420" max="6649" width="10.5703125" style="524"/>
    <col min="6650" max="6657" width="0" style="524" hidden="1" customWidth="1"/>
    <col min="6658" max="6658" width="3.7109375" style="524" customWidth="1"/>
    <col min="6659" max="6659" width="3.85546875" style="524" customWidth="1"/>
    <col min="6660" max="6660" width="3.7109375" style="524" customWidth="1"/>
    <col min="6661" max="6661" width="12.7109375" style="524" customWidth="1"/>
    <col min="6662" max="6662" width="52.7109375" style="524" customWidth="1"/>
    <col min="6663" max="6666" width="0" style="524" hidden="1" customWidth="1"/>
    <col min="6667" max="6667" width="12.28515625" style="524" customWidth="1"/>
    <col min="6668" max="6668" width="6.42578125" style="524" customWidth="1"/>
    <col min="6669" max="6669" width="12.28515625" style="524" customWidth="1"/>
    <col min="6670" max="6670" width="0" style="524" hidden="1" customWidth="1"/>
    <col min="6671" max="6671" width="3.7109375" style="524" customWidth="1"/>
    <col min="6672" max="6672" width="11.140625" style="524" bestFit="1" customWidth="1"/>
    <col min="6673" max="6674" width="10.5703125" style="524"/>
    <col min="6675" max="6675" width="11.140625" style="524" customWidth="1"/>
    <col min="6676" max="6905" width="10.5703125" style="524"/>
    <col min="6906" max="6913" width="0" style="524" hidden="1" customWidth="1"/>
    <col min="6914" max="6914" width="3.7109375" style="524" customWidth="1"/>
    <col min="6915" max="6915" width="3.85546875" style="524" customWidth="1"/>
    <col min="6916" max="6916" width="3.7109375" style="524" customWidth="1"/>
    <col min="6917" max="6917" width="12.7109375" style="524" customWidth="1"/>
    <col min="6918" max="6918" width="52.7109375" style="524" customWidth="1"/>
    <col min="6919" max="6922" width="0" style="524" hidden="1" customWidth="1"/>
    <col min="6923" max="6923" width="12.28515625" style="524" customWidth="1"/>
    <col min="6924" max="6924" width="6.42578125" style="524" customWidth="1"/>
    <col min="6925" max="6925" width="12.28515625" style="524" customWidth="1"/>
    <col min="6926" max="6926" width="0" style="524" hidden="1" customWidth="1"/>
    <col min="6927" max="6927" width="3.7109375" style="524" customWidth="1"/>
    <col min="6928" max="6928" width="11.140625" style="524" bestFit="1" customWidth="1"/>
    <col min="6929" max="6930" width="10.5703125" style="524"/>
    <col min="6931" max="6931" width="11.140625" style="524" customWidth="1"/>
    <col min="6932" max="7161" width="10.5703125" style="524"/>
    <col min="7162" max="7169" width="0" style="524" hidden="1" customWidth="1"/>
    <col min="7170" max="7170" width="3.7109375" style="524" customWidth="1"/>
    <col min="7171" max="7171" width="3.85546875" style="524" customWidth="1"/>
    <col min="7172" max="7172" width="3.7109375" style="524" customWidth="1"/>
    <col min="7173" max="7173" width="12.7109375" style="524" customWidth="1"/>
    <col min="7174" max="7174" width="52.7109375" style="524" customWidth="1"/>
    <col min="7175" max="7178" width="0" style="524" hidden="1" customWidth="1"/>
    <col min="7179" max="7179" width="12.28515625" style="524" customWidth="1"/>
    <col min="7180" max="7180" width="6.42578125" style="524" customWidth="1"/>
    <col min="7181" max="7181" width="12.28515625" style="524" customWidth="1"/>
    <col min="7182" max="7182" width="0" style="524" hidden="1" customWidth="1"/>
    <col min="7183" max="7183" width="3.7109375" style="524" customWidth="1"/>
    <col min="7184" max="7184" width="11.140625" style="524" bestFit="1" customWidth="1"/>
    <col min="7185" max="7186" width="10.5703125" style="524"/>
    <col min="7187" max="7187" width="11.140625" style="524" customWidth="1"/>
    <col min="7188" max="7417" width="10.5703125" style="524"/>
    <col min="7418" max="7425" width="0" style="524" hidden="1" customWidth="1"/>
    <col min="7426" max="7426" width="3.7109375" style="524" customWidth="1"/>
    <col min="7427" max="7427" width="3.85546875" style="524" customWidth="1"/>
    <col min="7428" max="7428" width="3.7109375" style="524" customWidth="1"/>
    <col min="7429" max="7429" width="12.7109375" style="524" customWidth="1"/>
    <col min="7430" max="7430" width="52.7109375" style="524" customWidth="1"/>
    <col min="7431" max="7434" width="0" style="524" hidden="1" customWidth="1"/>
    <col min="7435" max="7435" width="12.28515625" style="524" customWidth="1"/>
    <col min="7436" max="7436" width="6.42578125" style="524" customWidth="1"/>
    <col min="7437" max="7437" width="12.28515625" style="524" customWidth="1"/>
    <col min="7438" max="7438" width="0" style="524" hidden="1" customWidth="1"/>
    <col min="7439" max="7439" width="3.7109375" style="524" customWidth="1"/>
    <col min="7440" max="7440" width="11.140625" style="524" bestFit="1" customWidth="1"/>
    <col min="7441" max="7442" width="10.5703125" style="524"/>
    <col min="7443" max="7443" width="11.140625" style="524" customWidth="1"/>
    <col min="7444" max="7673" width="10.5703125" style="524"/>
    <col min="7674" max="7681" width="0" style="524" hidden="1" customWidth="1"/>
    <col min="7682" max="7682" width="3.7109375" style="524" customWidth="1"/>
    <col min="7683" max="7683" width="3.85546875" style="524" customWidth="1"/>
    <col min="7684" max="7684" width="3.7109375" style="524" customWidth="1"/>
    <col min="7685" max="7685" width="12.7109375" style="524" customWidth="1"/>
    <col min="7686" max="7686" width="52.7109375" style="524" customWidth="1"/>
    <col min="7687" max="7690" width="0" style="524" hidden="1" customWidth="1"/>
    <col min="7691" max="7691" width="12.28515625" style="524" customWidth="1"/>
    <col min="7692" max="7692" width="6.42578125" style="524" customWidth="1"/>
    <col min="7693" max="7693" width="12.28515625" style="524" customWidth="1"/>
    <col min="7694" max="7694" width="0" style="524" hidden="1" customWidth="1"/>
    <col min="7695" max="7695" width="3.7109375" style="524" customWidth="1"/>
    <col min="7696" max="7696" width="11.140625" style="524" bestFit="1" customWidth="1"/>
    <col min="7697" max="7698" width="10.5703125" style="524"/>
    <col min="7699" max="7699" width="11.140625" style="524" customWidth="1"/>
    <col min="7700" max="7929" width="10.5703125" style="524"/>
    <col min="7930" max="7937" width="0" style="524" hidden="1" customWidth="1"/>
    <col min="7938" max="7938" width="3.7109375" style="524" customWidth="1"/>
    <col min="7939" max="7939" width="3.85546875" style="524" customWidth="1"/>
    <col min="7940" max="7940" width="3.7109375" style="524" customWidth="1"/>
    <col min="7941" max="7941" width="12.7109375" style="524" customWidth="1"/>
    <col min="7942" max="7942" width="52.7109375" style="524" customWidth="1"/>
    <col min="7943" max="7946" width="0" style="524" hidden="1" customWidth="1"/>
    <col min="7947" max="7947" width="12.28515625" style="524" customWidth="1"/>
    <col min="7948" max="7948" width="6.42578125" style="524" customWidth="1"/>
    <col min="7949" max="7949" width="12.28515625" style="524" customWidth="1"/>
    <col min="7950" max="7950" width="0" style="524" hidden="1" customWidth="1"/>
    <col min="7951" max="7951" width="3.7109375" style="524" customWidth="1"/>
    <col min="7952" max="7952" width="11.140625" style="524" bestFit="1" customWidth="1"/>
    <col min="7953" max="7954" width="10.5703125" style="524"/>
    <col min="7955" max="7955" width="11.140625" style="524" customWidth="1"/>
    <col min="7956" max="8185" width="10.5703125" style="524"/>
    <col min="8186" max="8193" width="0" style="524" hidden="1" customWidth="1"/>
    <col min="8194" max="8194" width="3.7109375" style="524" customWidth="1"/>
    <col min="8195" max="8195" width="3.85546875" style="524" customWidth="1"/>
    <col min="8196" max="8196" width="3.7109375" style="524" customWidth="1"/>
    <col min="8197" max="8197" width="12.7109375" style="524" customWidth="1"/>
    <col min="8198" max="8198" width="52.7109375" style="524" customWidth="1"/>
    <col min="8199" max="8202" width="0" style="524" hidden="1" customWidth="1"/>
    <col min="8203" max="8203" width="12.28515625" style="524" customWidth="1"/>
    <col min="8204" max="8204" width="6.42578125" style="524" customWidth="1"/>
    <col min="8205" max="8205" width="12.28515625" style="524" customWidth="1"/>
    <col min="8206" max="8206" width="0" style="524" hidden="1" customWidth="1"/>
    <col min="8207" max="8207" width="3.7109375" style="524" customWidth="1"/>
    <col min="8208" max="8208" width="11.140625" style="524" bestFit="1" customWidth="1"/>
    <col min="8209" max="8210" width="10.5703125" style="524"/>
    <col min="8211" max="8211" width="11.140625" style="524" customWidth="1"/>
    <col min="8212" max="8441" width="10.5703125" style="524"/>
    <col min="8442" max="8449" width="0" style="524" hidden="1" customWidth="1"/>
    <col min="8450" max="8450" width="3.7109375" style="524" customWidth="1"/>
    <col min="8451" max="8451" width="3.85546875" style="524" customWidth="1"/>
    <col min="8452" max="8452" width="3.7109375" style="524" customWidth="1"/>
    <col min="8453" max="8453" width="12.7109375" style="524" customWidth="1"/>
    <col min="8454" max="8454" width="52.7109375" style="524" customWidth="1"/>
    <col min="8455" max="8458" width="0" style="524" hidden="1" customWidth="1"/>
    <col min="8459" max="8459" width="12.28515625" style="524" customWidth="1"/>
    <col min="8460" max="8460" width="6.42578125" style="524" customWidth="1"/>
    <col min="8461" max="8461" width="12.28515625" style="524" customWidth="1"/>
    <col min="8462" max="8462" width="0" style="524" hidden="1" customWidth="1"/>
    <col min="8463" max="8463" width="3.7109375" style="524" customWidth="1"/>
    <col min="8464" max="8464" width="11.140625" style="524" bestFit="1" customWidth="1"/>
    <col min="8465" max="8466" width="10.5703125" style="524"/>
    <col min="8467" max="8467" width="11.140625" style="524" customWidth="1"/>
    <col min="8468" max="8697" width="10.5703125" style="524"/>
    <col min="8698" max="8705" width="0" style="524" hidden="1" customWidth="1"/>
    <col min="8706" max="8706" width="3.7109375" style="524" customWidth="1"/>
    <col min="8707" max="8707" width="3.85546875" style="524" customWidth="1"/>
    <col min="8708" max="8708" width="3.7109375" style="524" customWidth="1"/>
    <col min="8709" max="8709" width="12.7109375" style="524" customWidth="1"/>
    <col min="8710" max="8710" width="52.7109375" style="524" customWidth="1"/>
    <col min="8711" max="8714" width="0" style="524" hidden="1" customWidth="1"/>
    <col min="8715" max="8715" width="12.28515625" style="524" customWidth="1"/>
    <col min="8716" max="8716" width="6.42578125" style="524" customWidth="1"/>
    <col min="8717" max="8717" width="12.28515625" style="524" customWidth="1"/>
    <col min="8718" max="8718" width="0" style="524" hidden="1" customWidth="1"/>
    <col min="8719" max="8719" width="3.7109375" style="524" customWidth="1"/>
    <col min="8720" max="8720" width="11.140625" style="524" bestFit="1" customWidth="1"/>
    <col min="8721" max="8722" width="10.5703125" style="524"/>
    <col min="8723" max="8723" width="11.140625" style="524" customWidth="1"/>
    <col min="8724" max="8953" width="10.5703125" style="524"/>
    <col min="8954" max="8961" width="0" style="524" hidden="1" customWidth="1"/>
    <col min="8962" max="8962" width="3.7109375" style="524" customWidth="1"/>
    <col min="8963" max="8963" width="3.85546875" style="524" customWidth="1"/>
    <col min="8964" max="8964" width="3.7109375" style="524" customWidth="1"/>
    <col min="8965" max="8965" width="12.7109375" style="524" customWidth="1"/>
    <col min="8966" max="8966" width="52.7109375" style="524" customWidth="1"/>
    <col min="8967" max="8970" width="0" style="524" hidden="1" customWidth="1"/>
    <col min="8971" max="8971" width="12.28515625" style="524" customWidth="1"/>
    <col min="8972" max="8972" width="6.42578125" style="524" customWidth="1"/>
    <col min="8973" max="8973" width="12.28515625" style="524" customWidth="1"/>
    <col min="8974" max="8974" width="0" style="524" hidden="1" customWidth="1"/>
    <col min="8975" max="8975" width="3.7109375" style="524" customWidth="1"/>
    <col min="8976" max="8976" width="11.140625" style="524" bestFit="1" customWidth="1"/>
    <col min="8977" max="8978" width="10.5703125" style="524"/>
    <col min="8979" max="8979" width="11.140625" style="524" customWidth="1"/>
    <col min="8980" max="9209" width="10.5703125" style="524"/>
    <col min="9210" max="9217" width="0" style="524" hidden="1" customWidth="1"/>
    <col min="9218" max="9218" width="3.7109375" style="524" customWidth="1"/>
    <col min="9219" max="9219" width="3.85546875" style="524" customWidth="1"/>
    <col min="9220" max="9220" width="3.7109375" style="524" customWidth="1"/>
    <col min="9221" max="9221" width="12.7109375" style="524" customWidth="1"/>
    <col min="9222" max="9222" width="52.7109375" style="524" customWidth="1"/>
    <col min="9223" max="9226" width="0" style="524" hidden="1" customWidth="1"/>
    <col min="9227" max="9227" width="12.28515625" style="524" customWidth="1"/>
    <col min="9228" max="9228" width="6.42578125" style="524" customWidth="1"/>
    <col min="9229" max="9229" width="12.28515625" style="524" customWidth="1"/>
    <col min="9230" max="9230" width="0" style="524" hidden="1" customWidth="1"/>
    <col min="9231" max="9231" width="3.7109375" style="524" customWidth="1"/>
    <col min="9232" max="9232" width="11.140625" style="524" bestFit="1" customWidth="1"/>
    <col min="9233" max="9234" width="10.5703125" style="524"/>
    <col min="9235" max="9235" width="11.140625" style="524" customWidth="1"/>
    <col min="9236" max="9465" width="10.5703125" style="524"/>
    <col min="9466" max="9473" width="0" style="524" hidden="1" customWidth="1"/>
    <col min="9474" max="9474" width="3.7109375" style="524" customWidth="1"/>
    <col min="9475" max="9475" width="3.85546875" style="524" customWidth="1"/>
    <col min="9476" max="9476" width="3.7109375" style="524" customWidth="1"/>
    <col min="9477" max="9477" width="12.7109375" style="524" customWidth="1"/>
    <col min="9478" max="9478" width="52.7109375" style="524" customWidth="1"/>
    <col min="9479" max="9482" width="0" style="524" hidden="1" customWidth="1"/>
    <col min="9483" max="9483" width="12.28515625" style="524" customWidth="1"/>
    <col min="9484" max="9484" width="6.42578125" style="524" customWidth="1"/>
    <col min="9485" max="9485" width="12.28515625" style="524" customWidth="1"/>
    <col min="9486" max="9486" width="0" style="524" hidden="1" customWidth="1"/>
    <col min="9487" max="9487" width="3.7109375" style="524" customWidth="1"/>
    <col min="9488" max="9488" width="11.140625" style="524" bestFit="1" customWidth="1"/>
    <col min="9489" max="9490" width="10.5703125" style="524"/>
    <col min="9491" max="9491" width="11.140625" style="524" customWidth="1"/>
    <col min="9492" max="9721" width="10.5703125" style="524"/>
    <col min="9722" max="9729" width="0" style="524" hidden="1" customWidth="1"/>
    <col min="9730" max="9730" width="3.7109375" style="524" customWidth="1"/>
    <col min="9731" max="9731" width="3.85546875" style="524" customWidth="1"/>
    <col min="9732" max="9732" width="3.7109375" style="524" customWidth="1"/>
    <col min="9733" max="9733" width="12.7109375" style="524" customWidth="1"/>
    <col min="9734" max="9734" width="52.7109375" style="524" customWidth="1"/>
    <col min="9735" max="9738" width="0" style="524" hidden="1" customWidth="1"/>
    <col min="9739" max="9739" width="12.28515625" style="524" customWidth="1"/>
    <col min="9740" max="9740" width="6.42578125" style="524" customWidth="1"/>
    <col min="9741" max="9741" width="12.28515625" style="524" customWidth="1"/>
    <col min="9742" max="9742" width="0" style="524" hidden="1" customWidth="1"/>
    <col min="9743" max="9743" width="3.7109375" style="524" customWidth="1"/>
    <col min="9744" max="9744" width="11.140625" style="524" bestFit="1" customWidth="1"/>
    <col min="9745" max="9746" width="10.5703125" style="524"/>
    <col min="9747" max="9747" width="11.140625" style="524" customWidth="1"/>
    <col min="9748" max="9977" width="10.5703125" style="524"/>
    <col min="9978" max="9985" width="0" style="524" hidden="1" customWidth="1"/>
    <col min="9986" max="9986" width="3.7109375" style="524" customWidth="1"/>
    <col min="9987" max="9987" width="3.85546875" style="524" customWidth="1"/>
    <col min="9988" max="9988" width="3.7109375" style="524" customWidth="1"/>
    <col min="9989" max="9989" width="12.7109375" style="524" customWidth="1"/>
    <col min="9990" max="9990" width="52.7109375" style="524" customWidth="1"/>
    <col min="9991" max="9994" width="0" style="524" hidden="1" customWidth="1"/>
    <col min="9995" max="9995" width="12.28515625" style="524" customWidth="1"/>
    <col min="9996" max="9996" width="6.42578125" style="524" customWidth="1"/>
    <col min="9997" max="9997" width="12.28515625" style="524" customWidth="1"/>
    <col min="9998" max="9998" width="0" style="524" hidden="1" customWidth="1"/>
    <col min="9999" max="9999" width="3.7109375" style="524" customWidth="1"/>
    <col min="10000" max="10000" width="11.140625" style="524" bestFit="1" customWidth="1"/>
    <col min="10001" max="10002" width="10.5703125" style="524"/>
    <col min="10003" max="10003" width="11.140625" style="524" customWidth="1"/>
    <col min="10004" max="10233" width="10.5703125" style="524"/>
    <col min="10234" max="10241" width="0" style="524" hidden="1" customWidth="1"/>
    <col min="10242" max="10242" width="3.7109375" style="524" customWidth="1"/>
    <col min="10243" max="10243" width="3.85546875" style="524" customWidth="1"/>
    <col min="10244" max="10244" width="3.7109375" style="524" customWidth="1"/>
    <col min="10245" max="10245" width="12.7109375" style="524" customWidth="1"/>
    <col min="10246" max="10246" width="52.7109375" style="524" customWidth="1"/>
    <col min="10247" max="10250" width="0" style="524" hidden="1" customWidth="1"/>
    <col min="10251" max="10251" width="12.28515625" style="524" customWidth="1"/>
    <col min="10252" max="10252" width="6.42578125" style="524" customWidth="1"/>
    <col min="10253" max="10253" width="12.28515625" style="524" customWidth="1"/>
    <col min="10254" max="10254" width="0" style="524" hidden="1" customWidth="1"/>
    <col min="10255" max="10255" width="3.7109375" style="524" customWidth="1"/>
    <col min="10256" max="10256" width="11.140625" style="524" bestFit="1" customWidth="1"/>
    <col min="10257" max="10258" width="10.5703125" style="524"/>
    <col min="10259" max="10259" width="11.140625" style="524" customWidth="1"/>
    <col min="10260" max="10489" width="10.5703125" style="524"/>
    <col min="10490" max="10497" width="0" style="524" hidden="1" customWidth="1"/>
    <col min="10498" max="10498" width="3.7109375" style="524" customWidth="1"/>
    <col min="10499" max="10499" width="3.85546875" style="524" customWidth="1"/>
    <col min="10500" max="10500" width="3.7109375" style="524" customWidth="1"/>
    <col min="10501" max="10501" width="12.7109375" style="524" customWidth="1"/>
    <col min="10502" max="10502" width="52.7109375" style="524" customWidth="1"/>
    <col min="10503" max="10506" width="0" style="524" hidden="1" customWidth="1"/>
    <col min="10507" max="10507" width="12.28515625" style="524" customWidth="1"/>
    <col min="10508" max="10508" width="6.42578125" style="524" customWidth="1"/>
    <col min="10509" max="10509" width="12.28515625" style="524" customWidth="1"/>
    <col min="10510" max="10510" width="0" style="524" hidden="1" customWidth="1"/>
    <col min="10511" max="10511" width="3.7109375" style="524" customWidth="1"/>
    <col min="10512" max="10512" width="11.140625" style="524" bestFit="1" customWidth="1"/>
    <col min="10513" max="10514" width="10.5703125" style="524"/>
    <col min="10515" max="10515" width="11.140625" style="524" customWidth="1"/>
    <col min="10516" max="10745" width="10.5703125" style="524"/>
    <col min="10746" max="10753" width="0" style="524" hidden="1" customWidth="1"/>
    <col min="10754" max="10754" width="3.7109375" style="524" customWidth="1"/>
    <col min="10755" max="10755" width="3.85546875" style="524" customWidth="1"/>
    <col min="10756" max="10756" width="3.7109375" style="524" customWidth="1"/>
    <col min="10757" max="10757" width="12.7109375" style="524" customWidth="1"/>
    <col min="10758" max="10758" width="52.7109375" style="524" customWidth="1"/>
    <col min="10759" max="10762" width="0" style="524" hidden="1" customWidth="1"/>
    <col min="10763" max="10763" width="12.28515625" style="524" customWidth="1"/>
    <col min="10764" max="10764" width="6.42578125" style="524" customWidth="1"/>
    <col min="10765" max="10765" width="12.28515625" style="524" customWidth="1"/>
    <col min="10766" max="10766" width="0" style="524" hidden="1" customWidth="1"/>
    <col min="10767" max="10767" width="3.7109375" style="524" customWidth="1"/>
    <col min="10768" max="10768" width="11.140625" style="524" bestFit="1" customWidth="1"/>
    <col min="10769" max="10770" width="10.5703125" style="524"/>
    <col min="10771" max="10771" width="11.140625" style="524" customWidth="1"/>
    <col min="10772" max="11001" width="10.5703125" style="524"/>
    <col min="11002" max="11009" width="0" style="524" hidden="1" customWidth="1"/>
    <col min="11010" max="11010" width="3.7109375" style="524" customWidth="1"/>
    <col min="11011" max="11011" width="3.85546875" style="524" customWidth="1"/>
    <col min="11012" max="11012" width="3.7109375" style="524" customWidth="1"/>
    <col min="11013" max="11013" width="12.7109375" style="524" customWidth="1"/>
    <col min="11014" max="11014" width="52.7109375" style="524" customWidth="1"/>
    <col min="11015" max="11018" width="0" style="524" hidden="1" customWidth="1"/>
    <col min="11019" max="11019" width="12.28515625" style="524" customWidth="1"/>
    <col min="11020" max="11020" width="6.42578125" style="524" customWidth="1"/>
    <col min="11021" max="11021" width="12.28515625" style="524" customWidth="1"/>
    <col min="11022" max="11022" width="0" style="524" hidden="1" customWidth="1"/>
    <col min="11023" max="11023" width="3.7109375" style="524" customWidth="1"/>
    <col min="11024" max="11024" width="11.140625" style="524" bestFit="1" customWidth="1"/>
    <col min="11025" max="11026" width="10.5703125" style="524"/>
    <col min="11027" max="11027" width="11.140625" style="524" customWidth="1"/>
    <col min="11028" max="11257" width="10.5703125" style="524"/>
    <col min="11258" max="11265" width="0" style="524" hidden="1" customWidth="1"/>
    <col min="11266" max="11266" width="3.7109375" style="524" customWidth="1"/>
    <col min="11267" max="11267" width="3.85546875" style="524" customWidth="1"/>
    <col min="11268" max="11268" width="3.7109375" style="524" customWidth="1"/>
    <col min="11269" max="11269" width="12.7109375" style="524" customWidth="1"/>
    <col min="11270" max="11270" width="52.7109375" style="524" customWidth="1"/>
    <col min="11271" max="11274" width="0" style="524" hidden="1" customWidth="1"/>
    <col min="11275" max="11275" width="12.28515625" style="524" customWidth="1"/>
    <col min="11276" max="11276" width="6.42578125" style="524" customWidth="1"/>
    <col min="11277" max="11277" width="12.28515625" style="524" customWidth="1"/>
    <col min="11278" max="11278" width="0" style="524" hidden="1" customWidth="1"/>
    <col min="11279" max="11279" width="3.7109375" style="524" customWidth="1"/>
    <col min="11280" max="11280" width="11.140625" style="524" bestFit="1" customWidth="1"/>
    <col min="11281" max="11282" width="10.5703125" style="524"/>
    <col min="11283" max="11283" width="11.140625" style="524" customWidth="1"/>
    <col min="11284" max="11513" width="10.5703125" style="524"/>
    <col min="11514" max="11521" width="0" style="524" hidden="1" customWidth="1"/>
    <col min="11522" max="11522" width="3.7109375" style="524" customWidth="1"/>
    <col min="11523" max="11523" width="3.85546875" style="524" customWidth="1"/>
    <col min="11524" max="11524" width="3.7109375" style="524" customWidth="1"/>
    <col min="11525" max="11525" width="12.7109375" style="524" customWidth="1"/>
    <col min="11526" max="11526" width="52.7109375" style="524" customWidth="1"/>
    <col min="11527" max="11530" width="0" style="524" hidden="1" customWidth="1"/>
    <col min="11531" max="11531" width="12.28515625" style="524" customWidth="1"/>
    <col min="11532" max="11532" width="6.42578125" style="524" customWidth="1"/>
    <col min="11533" max="11533" width="12.28515625" style="524" customWidth="1"/>
    <col min="11534" max="11534" width="0" style="524" hidden="1" customWidth="1"/>
    <col min="11535" max="11535" width="3.7109375" style="524" customWidth="1"/>
    <col min="11536" max="11536" width="11.140625" style="524" bestFit="1" customWidth="1"/>
    <col min="11537" max="11538" width="10.5703125" style="524"/>
    <col min="11539" max="11539" width="11.140625" style="524" customWidth="1"/>
    <col min="11540" max="11769" width="10.5703125" style="524"/>
    <col min="11770" max="11777" width="0" style="524" hidden="1" customWidth="1"/>
    <col min="11778" max="11778" width="3.7109375" style="524" customWidth="1"/>
    <col min="11779" max="11779" width="3.85546875" style="524" customWidth="1"/>
    <col min="11780" max="11780" width="3.7109375" style="524" customWidth="1"/>
    <col min="11781" max="11781" width="12.7109375" style="524" customWidth="1"/>
    <col min="11782" max="11782" width="52.7109375" style="524" customWidth="1"/>
    <col min="11783" max="11786" width="0" style="524" hidden="1" customWidth="1"/>
    <col min="11787" max="11787" width="12.28515625" style="524" customWidth="1"/>
    <col min="11788" max="11788" width="6.42578125" style="524" customWidth="1"/>
    <col min="11789" max="11789" width="12.28515625" style="524" customWidth="1"/>
    <col min="11790" max="11790" width="0" style="524" hidden="1" customWidth="1"/>
    <col min="11791" max="11791" width="3.7109375" style="524" customWidth="1"/>
    <col min="11792" max="11792" width="11.140625" style="524" bestFit="1" customWidth="1"/>
    <col min="11793" max="11794" width="10.5703125" style="524"/>
    <col min="11795" max="11795" width="11.140625" style="524" customWidth="1"/>
    <col min="11796" max="12025" width="10.5703125" style="524"/>
    <col min="12026" max="12033" width="0" style="524" hidden="1" customWidth="1"/>
    <col min="12034" max="12034" width="3.7109375" style="524" customWidth="1"/>
    <col min="12035" max="12035" width="3.85546875" style="524" customWidth="1"/>
    <col min="12036" max="12036" width="3.7109375" style="524" customWidth="1"/>
    <col min="12037" max="12037" width="12.7109375" style="524" customWidth="1"/>
    <col min="12038" max="12038" width="52.7109375" style="524" customWidth="1"/>
    <col min="12039" max="12042" width="0" style="524" hidden="1" customWidth="1"/>
    <col min="12043" max="12043" width="12.28515625" style="524" customWidth="1"/>
    <col min="12044" max="12044" width="6.42578125" style="524" customWidth="1"/>
    <col min="12045" max="12045" width="12.28515625" style="524" customWidth="1"/>
    <col min="12046" max="12046" width="0" style="524" hidden="1" customWidth="1"/>
    <col min="12047" max="12047" width="3.7109375" style="524" customWidth="1"/>
    <col min="12048" max="12048" width="11.140625" style="524" bestFit="1" customWidth="1"/>
    <col min="12049" max="12050" width="10.5703125" style="524"/>
    <col min="12051" max="12051" width="11.140625" style="524" customWidth="1"/>
    <col min="12052" max="12281" width="10.5703125" style="524"/>
    <col min="12282" max="12289" width="0" style="524" hidden="1" customWidth="1"/>
    <col min="12290" max="12290" width="3.7109375" style="524" customWidth="1"/>
    <col min="12291" max="12291" width="3.85546875" style="524" customWidth="1"/>
    <col min="12292" max="12292" width="3.7109375" style="524" customWidth="1"/>
    <col min="12293" max="12293" width="12.7109375" style="524" customWidth="1"/>
    <col min="12294" max="12294" width="52.7109375" style="524" customWidth="1"/>
    <col min="12295" max="12298" width="0" style="524" hidden="1" customWidth="1"/>
    <col min="12299" max="12299" width="12.28515625" style="524" customWidth="1"/>
    <col min="12300" max="12300" width="6.42578125" style="524" customWidth="1"/>
    <col min="12301" max="12301" width="12.28515625" style="524" customWidth="1"/>
    <col min="12302" max="12302" width="0" style="524" hidden="1" customWidth="1"/>
    <col min="12303" max="12303" width="3.7109375" style="524" customWidth="1"/>
    <col min="12304" max="12304" width="11.140625" style="524" bestFit="1" customWidth="1"/>
    <col min="12305" max="12306" width="10.5703125" style="524"/>
    <col min="12307" max="12307" width="11.140625" style="524" customWidth="1"/>
    <col min="12308" max="12537" width="10.5703125" style="524"/>
    <col min="12538" max="12545" width="0" style="524" hidden="1" customWidth="1"/>
    <col min="12546" max="12546" width="3.7109375" style="524" customWidth="1"/>
    <col min="12547" max="12547" width="3.85546875" style="524" customWidth="1"/>
    <col min="12548" max="12548" width="3.7109375" style="524" customWidth="1"/>
    <col min="12549" max="12549" width="12.7109375" style="524" customWidth="1"/>
    <col min="12550" max="12550" width="52.7109375" style="524" customWidth="1"/>
    <col min="12551" max="12554" width="0" style="524" hidden="1" customWidth="1"/>
    <col min="12555" max="12555" width="12.28515625" style="524" customWidth="1"/>
    <col min="12556" max="12556" width="6.42578125" style="524" customWidth="1"/>
    <col min="12557" max="12557" width="12.28515625" style="524" customWidth="1"/>
    <col min="12558" max="12558" width="0" style="524" hidden="1" customWidth="1"/>
    <col min="12559" max="12559" width="3.7109375" style="524" customWidth="1"/>
    <col min="12560" max="12560" width="11.140625" style="524" bestFit="1" customWidth="1"/>
    <col min="12561" max="12562" width="10.5703125" style="524"/>
    <col min="12563" max="12563" width="11.140625" style="524" customWidth="1"/>
    <col min="12564" max="12793" width="10.5703125" style="524"/>
    <col min="12794" max="12801" width="0" style="524" hidden="1" customWidth="1"/>
    <col min="12802" max="12802" width="3.7109375" style="524" customWidth="1"/>
    <col min="12803" max="12803" width="3.85546875" style="524" customWidth="1"/>
    <col min="12804" max="12804" width="3.7109375" style="524" customWidth="1"/>
    <col min="12805" max="12805" width="12.7109375" style="524" customWidth="1"/>
    <col min="12806" max="12806" width="52.7109375" style="524" customWidth="1"/>
    <col min="12807" max="12810" width="0" style="524" hidden="1" customWidth="1"/>
    <col min="12811" max="12811" width="12.28515625" style="524" customWidth="1"/>
    <col min="12812" max="12812" width="6.42578125" style="524" customWidth="1"/>
    <col min="12813" max="12813" width="12.28515625" style="524" customWidth="1"/>
    <col min="12814" max="12814" width="0" style="524" hidden="1" customWidth="1"/>
    <col min="12815" max="12815" width="3.7109375" style="524" customWidth="1"/>
    <col min="12816" max="12816" width="11.140625" style="524" bestFit="1" customWidth="1"/>
    <col min="12817" max="12818" width="10.5703125" style="524"/>
    <col min="12819" max="12819" width="11.140625" style="524" customWidth="1"/>
    <col min="12820" max="13049" width="10.5703125" style="524"/>
    <col min="13050" max="13057" width="0" style="524" hidden="1" customWidth="1"/>
    <col min="13058" max="13058" width="3.7109375" style="524" customWidth="1"/>
    <col min="13059" max="13059" width="3.85546875" style="524" customWidth="1"/>
    <col min="13060" max="13060" width="3.7109375" style="524" customWidth="1"/>
    <col min="13061" max="13061" width="12.7109375" style="524" customWidth="1"/>
    <col min="13062" max="13062" width="52.7109375" style="524" customWidth="1"/>
    <col min="13063" max="13066" width="0" style="524" hidden="1" customWidth="1"/>
    <col min="13067" max="13067" width="12.28515625" style="524" customWidth="1"/>
    <col min="13068" max="13068" width="6.42578125" style="524" customWidth="1"/>
    <col min="13069" max="13069" width="12.28515625" style="524" customWidth="1"/>
    <col min="13070" max="13070" width="0" style="524" hidden="1" customWidth="1"/>
    <col min="13071" max="13071" width="3.7109375" style="524" customWidth="1"/>
    <col min="13072" max="13072" width="11.140625" style="524" bestFit="1" customWidth="1"/>
    <col min="13073" max="13074" width="10.5703125" style="524"/>
    <col min="13075" max="13075" width="11.140625" style="524" customWidth="1"/>
    <col min="13076" max="13305" width="10.5703125" style="524"/>
    <col min="13306" max="13313" width="0" style="524" hidden="1" customWidth="1"/>
    <col min="13314" max="13314" width="3.7109375" style="524" customWidth="1"/>
    <col min="13315" max="13315" width="3.85546875" style="524" customWidth="1"/>
    <col min="13316" max="13316" width="3.7109375" style="524" customWidth="1"/>
    <col min="13317" max="13317" width="12.7109375" style="524" customWidth="1"/>
    <col min="13318" max="13318" width="52.7109375" style="524" customWidth="1"/>
    <col min="13319" max="13322" width="0" style="524" hidden="1" customWidth="1"/>
    <col min="13323" max="13323" width="12.28515625" style="524" customWidth="1"/>
    <col min="13324" max="13324" width="6.42578125" style="524" customWidth="1"/>
    <col min="13325" max="13325" width="12.28515625" style="524" customWidth="1"/>
    <col min="13326" max="13326" width="0" style="524" hidden="1" customWidth="1"/>
    <col min="13327" max="13327" width="3.7109375" style="524" customWidth="1"/>
    <col min="13328" max="13328" width="11.140625" style="524" bestFit="1" customWidth="1"/>
    <col min="13329" max="13330" width="10.5703125" style="524"/>
    <col min="13331" max="13331" width="11.140625" style="524" customWidth="1"/>
    <col min="13332" max="13561" width="10.5703125" style="524"/>
    <col min="13562" max="13569" width="0" style="524" hidden="1" customWidth="1"/>
    <col min="13570" max="13570" width="3.7109375" style="524" customWidth="1"/>
    <col min="13571" max="13571" width="3.85546875" style="524" customWidth="1"/>
    <col min="13572" max="13572" width="3.7109375" style="524" customWidth="1"/>
    <col min="13573" max="13573" width="12.7109375" style="524" customWidth="1"/>
    <col min="13574" max="13574" width="52.7109375" style="524" customWidth="1"/>
    <col min="13575" max="13578" width="0" style="524" hidden="1" customWidth="1"/>
    <col min="13579" max="13579" width="12.28515625" style="524" customWidth="1"/>
    <col min="13580" max="13580" width="6.42578125" style="524" customWidth="1"/>
    <col min="13581" max="13581" width="12.28515625" style="524" customWidth="1"/>
    <col min="13582" max="13582" width="0" style="524" hidden="1" customWidth="1"/>
    <col min="13583" max="13583" width="3.7109375" style="524" customWidth="1"/>
    <col min="13584" max="13584" width="11.140625" style="524" bestFit="1" customWidth="1"/>
    <col min="13585" max="13586" width="10.5703125" style="524"/>
    <col min="13587" max="13587" width="11.140625" style="524" customWidth="1"/>
    <col min="13588" max="13817" width="10.5703125" style="524"/>
    <col min="13818" max="13825" width="0" style="524" hidden="1" customWidth="1"/>
    <col min="13826" max="13826" width="3.7109375" style="524" customWidth="1"/>
    <col min="13827" max="13827" width="3.85546875" style="524" customWidth="1"/>
    <col min="13828" max="13828" width="3.7109375" style="524" customWidth="1"/>
    <col min="13829" max="13829" width="12.7109375" style="524" customWidth="1"/>
    <col min="13830" max="13830" width="52.7109375" style="524" customWidth="1"/>
    <col min="13831" max="13834" width="0" style="524" hidden="1" customWidth="1"/>
    <col min="13835" max="13835" width="12.28515625" style="524" customWidth="1"/>
    <col min="13836" max="13836" width="6.42578125" style="524" customWidth="1"/>
    <col min="13837" max="13837" width="12.28515625" style="524" customWidth="1"/>
    <col min="13838" max="13838" width="0" style="524" hidden="1" customWidth="1"/>
    <col min="13839" max="13839" width="3.7109375" style="524" customWidth="1"/>
    <col min="13840" max="13840" width="11.140625" style="524" bestFit="1" customWidth="1"/>
    <col min="13841" max="13842" width="10.5703125" style="524"/>
    <col min="13843" max="13843" width="11.140625" style="524" customWidth="1"/>
    <col min="13844" max="14073" width="10.5703125" style="524"/>
    <col min="14074" max="14081" width="0" style="524" hidden="1" customWidth="1"/>
    <col min="14082" max="14082" width="3.7109375" style="524" customWidth="1"/>
    <col min="14083" max="14083" width="3.85546875" style="524" customWidth="1"/>
    <col min="14084" max="14084" width="3.7109375" style="524" customWidth="1"/>
    <col min="14085" max="14085" width="12.7109375" style="524" customWidth="1"/>
    <col min="14086" max="14086" width="52.7109375" style="524" customWidth="1"/>
    <col min="14087" max="14090" width="0" style="524" hidden="1" customWidth="1"/>
    <col min="14091" max="14091" width="12.28515625" style="524" customWidth="1"/>
    <col min="14092" max="14092" width="6.42578125" style="524" customWidth="1"/>
    <col min="14093" max="14093" width="12.28515625" style="524" customWidth="1"/>
    <col min="14094" max="14094" width="0" style="524" hidden="1" customWidth="1"/>
    <col min="14095" max="14095" width="3.7109375" style="524" customWidth="1"/>
    <col min="14096" max="14096" width="11.140625" style="524" bestFit="1" customWidth="1"/>
    <col min="14097" max="14098" width="10.5703125" style="524"/>
    <col min="14099" max="14099" width="11.140625" style="524" customWidth="1"/>
    <col min="14100" max="14329" width="10.5703125" style="524"/>
    <col min="14330" max="14337" width="0" style="524" hidden="1" customWidth="1"/>
    <col min="14338" max="14338" width="3.7109375" style="524" customWidth="1"/>
    <col min="14339" max="14339" width="3.85546875" style="524" customWidth="1"/>
    <col min="14340" max="14340" width="3.7109375" style="524" customWidth="1"/>
    <col min="14341" max="14341" width="12.7109375" style="524" customWidth="1"/>
    <col min="14342" max="14342" width="52.7109375" style="524" customWidth="1"/>
    <col min="14343" max="14346" width="0" style="524" hidden="1" customWidth="1"/>
    <col min="14347" max="14347" width="12.28515625" style="524" customWidth="1"/>
    <col min="14348" max="14348" width="6.42578125" style="524" customWidth="1"/>
    <col min="14349" max="14349" width="12.28515625" style="524" customWidth="1"/>
    <col min="14350" max="14350" width="0" style="524" hidden="1" customWidth="1"/>
    <col min="14351" max="14351" width="3.7109375" style="524" customWidth="1"/>
    <col min="14352" max="14352" width="11.140625" style="524" bestFit="1" customWidth="1"/>
    <col min="14353" max="14354" width="10.5703125" style="524"/>
    <col min="14355" max="14355" width="11.140625" style="524" customWidth="1"/>
    <col min="14356" max="14585" width="10.5703125" style="524"/>
    <col min="14586" max="14593" width="0" style="524" hidden="1" customWidth="1"/>
    <col min="14594" max="14594" width="3.7109375" style="524" customWidth="1"/>
    <col min="14595" max="14595" width="3.85546875" style="524" customWidth="1"/>
    <col min="14596" max="14596" width="3.7109375" style="524" customWidth="1"/>
    <col min="14597" max="14597" width="12.7109375" style="524" customWidth="1"/>
    <col min="14598" max="14598" width="52.7109375" style="524" customWidth="1"/>
    <col min="14599" max="14602" width="0" style="524" hidden="1" customWidth="1"/>
    <col min="14603" max="14603" width="12.28515625" style="524" customWidth="1"/>
    <col min="14604" max="14604" width="6.42578125" style="524" customWidth="1"/>
    <col min="14605" max="14605" width="12.28515625" style="524" customWidth="1"/>
    <col min="14606" max="14606" width="0" style="524" hidden="1" customWidth="1"/>
    <col min="14607" max="14607" width="3.7109375" style="524" customWidth="1"/>
    <col min="14608" max="14608" width="11.140625" style="524" bestFit="1" customWidth="1"/>
    <col min="14609" max="14610" width="10.5703125" style="524"/>
    <col min="14611" max="14611" width="11.140625" style="524" customWidth="1"/>
    <col min="14612" max="14841" width="10.5703125" style="524"/>
    <col min="14842" max="14849" width="0" style="524" hidden="1" customWidth="1"/>
    <col min="14850" max="14850" width="3.7109375" style="524" customWidth="1"/>
    <col min="14851" max="14851" width="3.85546875" style="524" customWidth="1"/>
    <col min="14852" max="14852" width="3.7109375" style="524" customWidth="1"/>
    <col min="14853" max="14853" width="12.7109375" style="524" customWidth="1"/>
    <col min="14854" max="14854" width="52.7109375" style="524" customWidth="1"/>
    <col min="14855" max="14858" width="0" style="524" hidden="1" customWidth="1"/>
    <col min="14859" max="14859" width="12.28515625" style="524" customWidth="1"/>
    <col min="14860" max="14860" width="6.42578125" style="524" customWidth="1"/>
    <col min="14861" max="14861" width="12.28515625" style="524" customWidth="1"/>
    <col min="14862" max="14862" width="0" style="524" hidden="1" customWidth="1"/>
    <col min="14863" max="14863" width="3.7109375" style="524" customWidth="1"/>
    <col min="14864" max="14864" width="11.140625" style="524" bestFit="1" customWidth="1"/>
    <col min="14865" max="14866" width="10.5703125" style="524"/>
    <col min="14867" max="14867" width="11.140625" style="524" customWidth="1"/>
    <col min="14868" max="15097" width="10.5703125" style="524"/>
    <col min="15098" max="15105" width="0" style="524" hidden="1" customWidth="1"/>
    <col min="15106" max="15106" width="3.7109375" style="524" customWidth="1"/>
    <col min="15107" max="15107" width="3.85546875" style="524" customWidth="1"/>
    <col min="15108" max="15108" width="3.7109375" style="524" customWidth="1"/>
    <col min="15109" max="15109" width="12.7109375" style="524" customWidth="1"/>
    <col min="15110" max="15110" width="52.7109375" style="524" customWidth="1"/>
    <col min="15111" max="15114" width="0" style="524" hidden="1" customWidth="1"/>
    <col min="15115" max="15115" width="12.28515625" style="524" customWidth="1"/>
    <col min="15116" max="15116" width="6.42578125" style="524" customWidth="1"/>
    <col min="15117" max="15117" width="12.28515625" style="524" customWidth="1"/>
    <col min="15118" max="15118" width="0" style="524" hidden="1" customWidth="1"/>
    <col min="15119" max="15119" width="3.7109375" style="524" customWidth="1"/>
    <col min="15120" max="15120" width="11.140625" style="524" bestFit="1" customWidth="1"/>
    <col min="15121" max="15122" width="10.5703125" style="524"/>
    <col min="15123" max="15123" width="11.140625" style="524" customWidth="1"/>
    <col min="15124" max="15353" width="10.5703125" style="524"/>
    <col min="15354" max="15361" width="0" style="524" hidden="1" customWidth="1"/>
    <col min="15362" max="15362" width="3.7109375" style="524" customWidth="1"/>
    <col min="15363" max="15363" width="3.85546875" style="524" customWidth="1"/>
    <col min="15364" max="15364" width="3.7109375" style="524" customWidth="1"/>
    <col min="15365" max="15365" width="12.7109375" style="524" customWidth="1"/>
    <col min="15366" max="15366" width="52.7109375" style="524" customWidth="1"/>
    <col min="15367" max="15370" width="0" style="524" hidden="1" customWidth="1"/>
    <col min="15371" max="15371" width="12.28515625" style="524" customWidth="1"/>
    <col min="15372" max="15372" width="6.42578125" style="524" customWidth="1"/>
    <col min="15373" max="15373" width="12.28515625" style="524" customWidth="1"/>
    <col min="15374" max="15374" width="0" style="524" hidden="1" customWidth="1"/>
    <col min="15375" max="15375" width="3.7109375" style="524" customWidth="1"/>
    <col min="15376" max="15376" width="11.140625" style="524" bestFit="1" customWidth="1"/>
    <col min="15377" max="15378" width="10.5703125" style="524"/>
    <col min="15379" max="15379" width="11.140625" style="524" customWidth="1"/>
    <col min="15380" max="15609" width="10.5703125" style="524"/>
    <col min="15610" max="15617" width="0" style="524" hidden="1" customWidth="1"/>
    <col min="15618" max="15618" width="3.7109375" style="524" customWidth="1"/>
    <col min="15619" max="15619" width="3.85546875" style="524" customWidth="1"/>
    <col min="15620" max="15620" width="3.7109375" style="524" customWidth="1"/>
    <col min="15621" max="15621" width="12.7109375" style="524" customWidth="1"/>
    <col min="15622" max="15622" width="52.7109375" style="524" customWidth="1"/>
    <col min="15623" max="15626" width="0" style="524" hidden="1" customWidth="1"/>
    <col min="15627" max="15627" width="12.28515625" style="524" customWidth="1"/>
    <col min="15628" max="15628" width="6.42578125" style="524" customWidth="1"/>
    <col min="15629" max="15629" width="12.28515625" style="524" customWidth="1"/>
    <col min="15630" max="15630" width="0" style="524" hidden="1" customWidth="1"/>
    <col min="15631" max="15631" width="3.7109375" style="524" customWidth="1"/>
    <col min="15632" max="15632" width="11.140625" style="524" bestFit="1" customWidth="1"/>
    <col min="15633" max="15634" width="10.5703125" style="524"/>
    <col min="15635" max="15635" width="11.140625" style="524" customWidth="1"/>
    <col min="15636" max="15865" width="10.5703125" style="524"/>
    <col min="15866" max="15873" width="0" style="524" hidden="1" customWidth="1"/>
    <col min="15874" max="15874" width="3.7109375" style="524" customWidth="1"/>
    <col min="15875" max="15875" width="3.85546875" style="524" customWidth="1"/>
    <col min="15876" max="15876" width="3.7109375" style="524" customWidth="1"/>
    <col min="15877" max="15877" width="12.7109375" style="524" customWidth="1"/>
    <col min="15878" max="15878" width="52.7109375" style="524" customWidth="1"/>
    <col min="15879" max="15882" width="0" style="524" hidden="1" customWidth="1"/>
    <col min="15883" max="15883" width="12.28515625" style="524" customWidth="1"/>
    <col min="15884" max="15884" width="6.42578125" style="524" customWidth="1"/>
    <col min="15885" max="15885" width="12.28515625" style="524" customWidth="1"/>
    <col min="15886" max="15886" width="0" style="524" hidden="1" customWidth="1"/>
    <col min="15887" max="15887" width="3.7109375" style="524" customWidth="1"/>
    <col min="15888" max="15888" width="11.140625" style="524" bestFit="1" customWidth="1"/>
    <col min="15889" max="15890" width="10.5703125" style="524"/>
    <col min="15891" max="15891" width="11.140625" style="524" customWidth="1"/>
    <col min="15892" max="16121" width="10.5703125" style="524"/>
    <col min="16122" max="16129" width="0" style="524" hidden="1" customWidth="1"/>
    <col min="16130" max="16130" width="3.7109375" style="524" customWidth="1"/>
    <col min="16131" max="16131" width="3.85546875" style="524" customWidth="1"/>
    <col min="16132" max="16132" width="3.7109375" style="524" customWidth="1"/>
    <col min="16133" max="16133" width="12.7109375" style="524" customWidth="1"/>
    <col min="16134" max="16134" width="52.7109375" style="524" customWidth="1"/>
    <col min="16135" max="16138" width="0" style="524" hidden="1" customWidth="1"/>
    <col min="16139" max="16139" width="12.28515625" style="524" customWidth="1"/>
    <col min="16140" max="16140" width="6.42578125" style="524" customWidth="1"/>
    <col min="16141" max="16141" width="12.28515625" style="524" customWidth="1"/>
    <col min="16142" max="16142" width="0" style="524" hidden="1" customWidth="1"/>
    <col min="16143" max="16143" width="3.7109375" style="524" customWidth="1"/>
    <col min="16144" max="16144" width="11.140625" style="524" bestFit="1" customWidth="1"/>
    <col min="16145" max="16146" width="10.5703125" style="524"/>
    <col min="16147" max="16147" width="11.140625" style="524" customWidth="1"/>
    <col min="16148" max="16384" width="10.5703125" style="524"/>
  </cols>
  <sheetData>
    <row r="1" spans="1:29" hidden="1">
      <c r="Q1" s="584"/>
      <c r="R1" s="584"/>
    </row>
    <row r="2" spans="1:29" hidden="1">
      <c r="U2" s="584"/>
    </row>
    <row r="3" spans="1:29" hidden="1"/>
    <row r="4" spans="1:29" ht="3" customHeight="1">
      <c r="J4" s="530"/>
      <c r="K4" s="530"/>
      <c r="L4" s="525"/>
      <c r="M4" s="525"/>
      <c r="N4" s="525"/>
      <c r="O4" s="533"/>
      <c r="P4" s="533"/>
      <c r="Q4" s="533"/>
      <c r="R4" s="533"/>
      <c r="S4" s="533"/>
      <c r="T4" s="533"/>
      <c r="U4" s="533"/>
    </row>
    <row r="5" spans="1:29" ht="22.5" customHeight="1">
      <c r="J5" s="530"/>
      <c r="K5" s="530"/>
      <c r="L5" s="1232" t="s">
        <v>630</v>
      </c>
      <c r="M5" s="1232"/>
      <c r="N5" s="1232"/>
      <c r="O5" s="1232"/>
      <c r="P5" s="1232"/>
      <c r="Q5" s="1232"/>
      <c r="R5" s="1232"/>
      <c r="S5" s="1232"/>
      <c r="T5" s="1232"/>
      <c r="U5" s="665"/>
    </row>
    <row r="6" spans="1:29" ht="3" customHeight="1">
      <c r="J6" s="530"/>
      <c r="K6" s="530"/>
      <c r="L6" s="525"/>
      <c r="M6" s="525"/>
      <c r="N6" s="525"/>
      <c r="O6" s="529"/>
      <c r="P6" s="529"/>
      <c r="Q6" s="529"/>
      <c r="R6" s="529"/>
      <c r="S6" s="529"/>
      <c r="T6" s="529"/>
      <c r="U6" s="529"/>
      <c r="V6" s="533"/>
    </row>
    <row r="7" spans="1:29" s="571" customFormat="1" ht="22.5">
      <c r="A7" s="591"/>
      <c r="B7" s="591"/>
      <c r="C7" s="591"/>
      <c r="D7" s="591"/>
      <c r="E7" s="591"/>
      <c r="F7" s="591"/>
      <c r="G7" s="591"/>
      <c r="H7" s="591"/>
      <c r="L7" s="500"/>
      <c r="M7" s="618" t="s">
        <v>501</v>
      </c>
      <c r="N7" s="667"/>
      <c r="O7" s="1209" t="str">
        <f>IF(NameOrPr_ch="",IF(NameOrPr="","",NameOrPr),NameOrPr_ch)</f>
        <v>Министерство тарифного регулирования и энергетики Челябинской области</v>
      </c>
      <c r="P7" s="1209"/>
      <c r="Q7" s="1209"/>
      <c r="R7" s="1209"/>
      <c r="S7" s="1209"/>
      <c r="T7" s="1209"/>
      <c r="U7" s="583"/>
      <c r="V7" s="583"/>
      <c r="W7" s="520"/>
      <c r="X7" s="591"/>
      <c r="Y7" s="591"/>
      <c r="Z7" s="591"/>
      <c r="AA7" s="591"/>
      <c r="AB7" s="591"/>
      <c r="AC7" s="591"/>
    </row>
    <row r="8" spans="1:29" s="571" customFormat="1" ht="18.75">
      <c r="A8" s="591"/>
      <c r="B8" s="591"/>
      <c r="C8" s="591"/>
      <c r="D8" s="591"/>
      <c r="E8" s="591"/>
      <c r="F8" s="591"/>
      <c r="G8" s="591"/>
      <c r="H8" s="591"/>
      <c r="L8" s="500"/>
      <c r="M8" s="618" t="s">
        <v>595</v>
      </c>
      <c r="N8" s="667"/>
      <c r="O8" s="1209" t="str">
        <f>IF(datePr_ch="",IF(datePr="","",datePr),datePr_ch)</f>
        <v>05.12.2019</v>
      </c>
      <c r="P8" s="1209"/>
      <c r="Q8" s="1209"/>
      <c r="R8" s="1209"/>
      <c r="S8" s="1209"/>
      <c r="T8" s="1209"/>
      <c r="U8" s="583"/>
      <c r="V8" s="583"/>
      <c r="W8" s="520"/>
      <c r="X8" s="591"/>
      <c r="Y8" s="591"/>
      <c r="Z8" s="591"/>
      <c r="AA8" s="591"/>
      <c r="AB8" s="591"/>
      <c r="AC8" s="591"/>
    </row>
    <row r="9" spans="1:29" s="571" customFormat="1" ht="18.75">
      <c r="A9" s="591"/>
      <c r="B9" s="591"/>
      <c r="C9" s="591"/>
      <c r="D9" s="591"/>
      <c r="E9" s="591"/>
      <c r="F9" s="591"/>
      <c r="G9" s="591"/>
      <c r="H9" s="591"/>
      <c r="L9" s="553"/>
      <c r="M9" s="618" t="s">
        <v>594</v>
      </c>
      <c r="N9" s="667"/>
      <c r="O9" s="1209" t="str">
        <f>IF(numberPr_ch="",IF(numberPr="","",numberPr),numberPr_ch)</f>
        <v>90/114</v>
      </c>
      <c r="P9" s="1209"/>
      <c r="Q9" s="1209"/>
      <c r="R9" s="1209"/>
      <c r="S9" s="1209"/>
      <c r="T9" s="1209"/>
      <c r="U9" s="583"/>
      <c r="V9" s="583"/>
      <c r="W9" s="520"/>
      <c r="X9" s="591"/>
      <c r="Y9" s="591"/>
      <c r="Z9" s="591"/>
      <c r="AA9" s="591"/>
      <c r="AB9" s="591"/>
      <c r="AC9" s="591"/>
    </row>
    <row r="10" spans="1:29" s="571" customFormat="1" ht="18.75">
      <c r="A10" s="591"/>
      <c r="B10" s="591"/>
      <c r="C10" s="591"/>
      <c r="D10" s="591"/>
      <c r="E10" s="591"/>
      <c r="F10" s="591"/>
      <c r="G10" s="591"/>
      <c r="H10" s="591"/>
      <c r="L10" s="553"/>
      <c r="M10" s="618" t="s">
        <v>500</v>
      </c>
      <c r="N10" s="667"/>
      <c r="O10" s="1209" t="str">
        <f>IF(IstPub_ch="",IF(IstPub="","",IstPub),IstPub_ch)</f>
        <v>Сайт Министерства тарифного регулирования и энергетики Челябинской области, tarif74.ru</v>
      </c>
      <c r="P10" s="1209"/>
      <c r="Q10" s="1209"/>
      <c r="R10" s="1209"/>
      <c r="S10" s="1209"/>
      <c r="T10" s="1209"/>
      <c r="U10" s="583"/>
      <c r="V10" s="583"/>
      <c r="W10" s="520"/>
      <c r="X10" s="591"/>
      <c r="Y10" s="591"/>
      <c r="Z10" s="591"/>
      <c r="AA10" s="591"/>
      <c r="AB10" s="591"/>
      <c r="AC10" s="591"/>
    </row>
    <row r="11" spans="1:29" s="571" customFormat="1" ht="11.25" hidden="1">
      <c r="A11" s="591"/>
      <c r="B11" s="591"/>
      <c r="C11" s="591"/>
      <c r="D11" s="591"/>
      <c r="E11" s="591"/>
      <c r="F11" s="591"/>
      <c r="G11" s="591"/>
      <c r="H11" s="591"/>
      <c r="L11" s="1233"/>
      <c r="M11" s="1233"/>
      <c r="N11" s="567"/>
      <c r="O11" s="583"/>
      <c r="P11" s="583"/>
      <c r="Q11" s="583"/>
      <c r="R11" s="583"/>
      <c r="S11" s="583"/>
      <c r="T11" s="583"/>
      <c r="U11" s="589" t="s">
        <v>372</v>
      </c>
      <c r="X11" s="591"/>
      <c r="Y11" s="591"/>
      <c r="Z11" s="591"/>
      <c r="AA11" s="591"/>
      <c r="AB11" s="591"/>
      <c r="AC11" s="591"/>
    </row>
    <row r="12" spans="1:29">
      <c r="J12" s="530"/>
      <c r="K12" s="530"/>
      <c r="L12" s="525"/>
      <c r="M12" s="525"/>
      <c r="N12" s="503"/>
      <c r="O12" s="1210"/>
      <c r="P12" s="1210"/>
      <c r="Q12" s="1210"/>
      <c r="R12" s="1210"/>
      <c r="S12" s="1210"/>
      <c r="T12" s="1210"/>
      <c r="U12" s="1210"/>
    </row>
    <row r="13" spans="1:29">
      <c r="J13" s="530"/>
      <c r="K13" s="530"/>
      <c r="L13" s="1152" t="s">
        <v>453</v>
      </c>
      <c r="M13" s="1152"/>
      <c r="N13" s="1152"/>
      <c r="O13" s="1152"/>
      <c r="P13" s="1152"/>
      <c r="Q13" s="1152"/>
      <c r="R13" s="1152"/>
      <c r="S13" s="1152"/>
      <c r="T13" s="1152"/>
      <c r="U13" s="1152"/>
      <c r="V13" s="1152"/>
      <c r="W13" s="1152" t="s">
        <v>454</v>
      </c>
    </row>
    <row r="14" spans="1:29" ht="14.25" customHeight="1">
      <c r="J14" s="530"/>
      <c r="K14" s="530"/>
      <c r="L14" s="1216" t="s">
        <v>91</v>
      </c>
      <c r="M14" s="1216" t="s">
        <v>638</v>
      </c>
      <c r="N14" s="662"/>
      <c r="O14" s="1217" t="s">
        <v>640</v>
      </c>
      <c r="P14" s="1218"/>
      <c r="Q14" s="1218"/>
      <c r="R14" s="1218"/>
      <c r="S14" s="1218"/>
      <c r="T14" s="1219"/>
      <c r="U14" s="1227" t="s">
        <v>340</v>
      </c>
      <c r="V14" s="1213" t="s">
        <v>274</v>
      </c>
      <c r="W14" s="1152"/>
    </row>
    <row r="15" spans="1:29" ht="14.25" customHeight="1">
      <c r="J15" s="530"/>
      <c r="K15" s="530"/>
      <c r="L15" s="1216"/>
      <c r="M15" s="1216"/>
      <c r="N15" s="663"/>
      <c r="O15" s="1222" t="s">
        <v>604</v>
      </c>
      <c r="P15" s="1220" t="s">
        <v>270</v>
      </c>
      <c r="Q15" s="1221"/>
      <c r="R15" s="1224" t="s">
        <v>653</v>
      </c>
      <c r="S15" s="1225"/>
      <c r="T15" s="1226"/>
      <c r="U15" s="1228"/>
      <c r="V15" s="1214"/>
      <c r="W15" s="1152"/>
    </row>
    <row r="16" spans="1:29" ht="33.75" customHeight="1">
      <c r="J16" s="530"/>
      <c r="K16" s="530"/>
      <c r="L16" s="1216"/>
      <c r="M16" s="1216"/>
      <c r="N16" s="664"/>
      <c r="O16" s="1223"/>
      <c r="P16" s="536" t="s">
        <v>605</v>
      </c>
      <c r="Q16" s="536" t="s">
        <v>6</v>
      </c>
      <c r="R16" s="537" t="s">
        <v>273</v>
      </c>
      <c r="S16" s="1211" t="s">
        <v>272</v>
      </c>
      <c r="T16" s="1212"/>
      <c r="U16" s="1229"/>
      <c r="V16" s="1215"/>
      <c r="W16" s="1152"/>
    </row>
    <row r="17" spans="1:29">
      <c r="J17" s="530"/>
      <c r="K17" s="570">
        <v>1</v>
      </c>
      <c r="L17" s="648" t="s">
        <v>92</v>
      </c>
      <c r="M17" s="648" t="s">
        <v>48</v>
      </c>
      <c r="N17" s="650" t="str">
        <f ca="1">OFFSET(N17,0,-1)</f>
        <v>2</v>
      </c>
      <c r="O17" s="649">
        <f ca="1">OFFSET(O17,0,-1)+1</f>
        <v>3</v>
      </c>
      <c r="P17" s="649">
        <f ca="1">OFFSET(P17,0,-1)+1</f>
        <v>4</v>
      </c>
      <c r="Q17" s="649">
        <f ca="1">OFFSET(Q17,0,-1)+1</f>
        <v>5</v>
      </c>
      <c r="R17" s="649">
        <f ca="1">OFFSET(R17,0,-1)+1</f>
        <v>6</v>
      </c>
      <c r="S17" s="1234">
        <f ca="1">OFFSET(S17,0,-1)+1</f>
        <v>7</v>
      </c>
      <c r="T17" s="1234"/>
      <c r="U17" s="649">
        <f ca="1">OFFSET(U17,0,-2)+1</f>
        <v>8</v>
      </c>
      <c r="V17" s="650">
        <f ca="1">OFFSET(V17,0,-1)</f>
        <v>8</v>
      </c>
      <c r="W17" s="649">
        <f ca="1">OFFSET(W17,0,-1)+1</f>
        <v>9</v>
      </c>
    </row>
    <row r="18" spans="1:29" ht="22.5">
      <c r="A18" s="1235">
        <v>1</v>
      </c>
      <c r="B18" s="866"/>
      <c r="C18" s="866"/>
      <c r="D18" s="866"/>
      <c r="E18" s="867"/>
      <c r="F18" s="868"/>
      <c r="G18" s="868"/>
      <c r="H18" s="868"/>
      <c r="I18" s="869"/>
      <c r="J18" s="864"/>
      <c r="K18" s="871"/>
      <c r="L18" s="594">
        <f>mergeValue(A18)</f>
        <v>1</v>
      </c>
      <c r="M18" s="642" t="s">
        <v>20</v>
      </c>
      <c r="N18" s="647"/>
      <c r="O18" s="1236"/>
      <c r="P18" s="1236"/>
      <c r="Q18" s="1236"/>
      <c r="R18" s="1236"/>
      <c r="S18" s="1236"/>
      <c r="T18" s="1236"/>
      <c r="U18" s="1236"/>
      <c r="V18" s="1236"/>
      <c r="W18" s="631" t="s">
        <v>475</v>
      </c>
      <c r="Y18" s="590"/>
      <c r="Z18" s="590" t="str">
        <f t="shared" ref="Z18:Z31" si="0">IF(M18="","",M18 )</f>
        <v>Наименование тарифа</v>
      </c>
      <c r="AA18" s="590"/>
      <c r="AB18" s="590"/>
      <c r="AC18" s="590"/>
    </row>
    <row r="19" spans="1:29" ht="22.5">
      <c r="A19" s="1235"/>
      <c r="B19" s="1235">
        <v>1</v>
      </c>
      <c r="C19" s="866"/>
      <c r="D19" s="866"/>
      <c r="E19" s="868"/>
      <c r="F19" s="868"/>
      <c r="G19" s="868"/>
      <c r="H19" s="868"/>
      <c r="I19" s="863"/>
      <c r="J19" s="862"/>
      <c r="K19" s="865"/>
      <c r="L19" s="594" t="str">
        <f>mergeValue(A19) &amp;"."&amp; mergeValue(B19)</f>
        <v>1.1</v>
      </c>
      <c r="M19" s="547" t="s">
        <v>16</v>
      </c>
      <c r="N19" s="647"/>
      <c r="O19" s="1236"/>
      <c r="P19" s="1236"/>
      <c r="Q19" s="1236"/>
      <c r="R19" s="1236"/>
      <c r="S19" s="1236"/>
      <c r="T19" s="1236"/>
      <c r="U19" s="1236"/>
      <c r="V19" s="1236"/>
      <c r="W19" s="631" t="s">
        <v>476</v>
      </c>
      <c r="Y19" s="590"/>
      <c r="Z19" s="590" t="str">
        <f t="shared" si="0"/>
        <v>Территория действия тарифа</v>
      </c>
      <c r="AA19" s="590"/>
      <c r="AB19" s="590"/>
      <c r="AC19" s="590"/>
    </row>
    <row r="20" spans="1:29" ht="22.5">
      <c r="A20" s="1235"/>
      <c r="B20" s="1235"/>
      <c r="C20" s="1235">
        <v>1</v>
      </c>
      <c r="D20" s="866"/>
      <c r="E20" s="868"/>
      <c r="F20" s="868"/>
      <c r="G20" s="868"/>
      <c r="H20" s="868"/>
      <c r="I20" s="870"/>
      <c r="J20" s="862"/>
      <c r="K20" s="865"/>
      <c r="L20" s="594" t="str">
        <f>mergeValue(A20) &amp;"."&amp; mergeValue(B20)&amp;"."&amp; mergeValue(C20)</f>
        <v>1.1.1</v>
      </c>
      <c r="M20" s="548" t="s">
        <v>7</v>
      </c>
      <c r="N20" s="647"/>
      <c r="O20" s="1236"/>
      <c r="P20" s="1236"/>
      <c r="Q20" s="1236"/>
      <c r="R20" s="1236"/>
      <c r="S20" s="1236"/>
      <c r="T20" s="1236"/>
      <c r="U20" s="1236"/>
      <c r="V20" s="1236"/>
      <c r="W20" s="631" t="s">
        <v>632</v>
      </c>
      <c r="Y20" s="590"/>
      <c r="Z20" s="590" t="str">
        <f t="shared" si="0"/>
        <v xml:space="preserve">Наименование системы теплоснабжения </v>
      </c>
      <c r="AA20" s="590"/>
      <c r="AB20" s="590"/>
      <c r="AC20" s="590"/>
    </row>
    <row r="21" spans="1:29" ht="22.5">
      <c r="A21" s="1235"/>
      <c r="B21" s="1235"/>
      <c r="C21" s="1235"/>
      <c r="D21" s="1235">
        <v>1</v>
      </c>
      <c r="E21" s="868"/>
      <c r="F21" s="868"/>
      <c r="G21" s="868"/>
      <c r="H21" s="868"/>
      <c r="I21" s="870"/>
      <c r="J21" s="862"/>
      <c r="K21" s="865"/>
      <c r="L21" s="594" t="str">
        <f>mergeValue(A21) &amp;"."&amp; mergeValue(B21)&amp;"."&amp; mergeValue(C21)&amp;"."&amp; mergeValue(D21)</f>
        <v>1.1.1.1</v>
      </c>
      <c r="M21" s="549" t="s">
        <v>22</v>
      </c>
      <c r="N21" s="647"/>
      <c r="O21" s="1236"/>
      <c r="P21" s="1236"/>
      <c r="Q21" s="1236"/>
      <c r="R21" s="1236"/>
      <c r="S21" s="1236"/>
      <c r="T21" s="1236"/>
      <c r="U21" s="1236"/>
      <c r="V21" s="1236"/>
      <c r="W21" s="631" t="s">
        <v>633</v>
      </c>
      <c r="Y21" s="590"/>
      <c r="Z21" s="590" t="str">
        <f t="shared" si="0"/>
        <v xml:space="preserve">Источник тепловой энергии  </v>
      </c>
      <c r="AA21" s="590"/>
      <c r="AB21" s="590"/>
      <c r="AC21" s="590"/>
    </row>
    <row r="22" spans="1:29" ht="101.25">
      <c r="A22" s="1235"/>
      <c r="B22" s="1235"/>
      <c r="C22" s="1235"/>
      <c r="D22" s="1235"/>
      <c r="E22" s="1235">
        <v>1</v>
      </c>
      <c r="F22" s="868"/>
      <c r="G22" s="868"/>
      <c r="H22" s="866">
        <v>1</v>
      </c>
      <c r="I22" s="1235">
        <v>1</v>
      </c>
      <c r="J22" s="868"/>
      <c r="K22" s="873"/>
      <c r="L22" s="594" t="str">
        <f>mergeValue(A22) &amp;"."&amp; mergeValue(B22)&amp;"."&amp; mergeValue(C22)&amp;"."&amp; mergeValue(D22)&amp;"."&amp; mergeValue(E22)</f>
        <v>1.1.1.1.1</v>
      </c>
      <c r="M22" s="555" t="s">
        <v>9</v>
      </c>
      <c r="N22" s="647"/>
      <c r="O22" s="1237"/>
      <c r="P22" s="1237"/>
      <c r="Q22" s="1237"/>
      <c r="R22" s="1237"/>
      <c r="S22" s="1237"/>
      <c r="T22" s="1237"/>
      <c r="U22" s="1237"/>
      <c r="V22" s="1237"/>
      <c r="W22" s="631" t="s">
        <v>637</v>
      </c>
      <c r="Y22" s="590"/>
      <c r="Z22" s="590" t="str">
        <f t="shared" si="0"/>
        <v>Схема подключения теплопотребляющей установки к коллектору источника тепловой энергии</v>
      </c>
      <c r="AA22" s="590"/>
      <c r="AB22" s="590"/>
      <c r="AC22" s="590"/>
    </row>
    <row r="23" spans="1:29" ht="90">
      <c r="A23" s="1235"/>
      <c r="B23" s="1235"/>
      <c r="C23" s="1235"/>
      <c r="D23" s="1235"/>
      <c r="E23" s="1235"/>
      <c r="F23" s="1235">
        <v>1</v>
      </c>
      <c r="G23" s="866"/>
      <c r="H23" s="866"/>
      <c r="I23" s="1235"/>
      <c r="J23" s="1235">
        <v>1</v>
      </c>
      <c r="K23" s="874"/>
      <c r="L23" s="594" t="str">
        <f>mergeValue(A23) &amp;"."&amp; mergeValue(B23)&amp;"."&amp; mergeValue(C23)&amp;"."&amp; mergeValue(D23)&amp;"."&amp; mergeValue(E23)&amp;"."&amp; mergeValue(F23)</f>
        <v>1.1.1.1.1.1</v>
      </c>
      <c r="M23" s="556" t="s">
        <v>10</v>
      </c>
      <c r="N23" s="647"/>
      <c r="O23" s="1238"/>
      <c r="P23" s="1239"/>
      <c r="Q23" s="1239"/>
      <c r="R23" s="1239"/>
      <c r="S23" s="1239"/>
      <c r="T23" s="1239"/>
      <c r="U23" s="1239"/>
      <c r="V23" s="1240"/>
      <c r="W23" s="631" t="s">
        <v>635</v>
      </c>
      <c r="Y23" s="590"/>
      <c r="Z23" s="590" t="str">
        <f t="shared" si="0"/>
        <v>Группа потребителей</v>
      </c>
      <c r="AA23" s="590"/>
      <c r="AB23" s="590"/>
      <c r="AC23" s="590"/>
    </row>
    <row r="24" spans="1:29" ht="189" customHeight="1">
      <c r="A24" s="1235"/>
      <c r="B24" s="1235"/>
      <c r="C24" s="1235"/>
      <c r="D24" s="1235"/>
      <c r="E24" s="1235"/>
      <c r="F24" s="1235"/>
      <c r="G24" s="866">
        <v>1</v>
      </c>
      <c r="H24" s="866"/>
      <c r="I24" s="1235"/>
      <c r="J24" s="1235"/>
      <c r="K24" s="874">
        <v>1</v>
      </c>
      <c r="L24" s="594" t="str">
        <f>mergeValue(A24) &amp;"."&amp; mergeValue(B24)&amp;"."&amp; mergeValue(C24)&amp;"."&amp; mergeValue(D24)&amp;"."&amp; mergeValue(E24)&amp;"."&amp; mergeValue(F24)&amp;"."&amp; mergeValue(G24)</f>
        <v>1.1.1.1.1.1.1</v>
      </c>
      <c r="M24" s="1066"/>
      <c r="N24" s="647"/>
      <c r="O24" s="563"/>
      <c r="P24" s="563"/>
      <c r="Q24" s="1091"/>
      <c r="R24" s="1230"/>
      <c r="S24" s="1231" t="s">
        <v>83</v>
      </c>
      <c r="T24" s="1230"/>
      <c r="U24" s="1231" t="s">
        <v>84</v>
      </c>
      <c r="V24" s="563"/>
      <c r="W24" s="1206" t="s">
        <v>654</v>
      </c>
      <c r="X24" s="586" t="str">
        <f>strCheckDate(O25:V25)</f>
        <v/>
      </c>
      <c r="Y24" s="590"/>
      <c r="Z24" s="590" t="str">
        <f t="shared" si="0"/>
        <v/>
      </c>
      <c r="AA24" s="590"/>
      <c r="AB24" s="590"/>
      <c r="AC24" s="590"/>
    </row>
    <row r="25" spans="1:29" ht="11.25" hidden="1" customHeight="1">
      <c r="A25" s="1235"/>
      <c r="B25" s="1235"/>
      <c r="C25" s="1235"/>
      <c r="D25" s="1235"/>
      <c r="E25" s="1235"/>
      <c r="F25" s="1235"/>
      <c r="G25" s="866"/>
      <c r="H25" s="866"/>
      <c r="I25" s="1235"/>
      <c r="J25" s="1235"/>
      <c r="K25" s="874"/>
      <c r="L25" s="601"/>
      <c r="M25" s="647"/>
      <c r="N25" s="647"/>
      <c r="O25" s="563"/>
      <c r="P25" s="563"/>
      <c r="Q25" s="585" t="str">
        <f>R24 &amp; "-" &amp; T24</f>
        <v>-</v>
      </c>
      <c r="R25" s="1230"/>
      <c r="S25" s="1231"/>
      <c r="T25" s="1230"/>
      <c r="U25" s="1231"/>
      <c r="V25" s="563"/>
      <c r="W25" s="1207"/>
      <c r="Y25" s="590"/>
      <c r="Z25" s="590" t="str">
        <f t="shared" si="0"/>
        <v/>
      </c>
      <c r="AA25" s="590"/>
      <c r="AB25" s="590"/>
      <c r="AC25" s="590"/>
    </row>
    <row r="26" spans="1:29" ht="15" customHeight="1">
      <c r="A26" s="1235"/>
      <c r="B26" s="1235"/>
      <c r="C26" s="1235"/>
      <c r="D26" s="1235"/>
      <c r="E26" s="1235"/>
      <c r="F26" s="1235"/>
      <c r="G26" s="868"/>
      <c r="H26" s="866"/>
      <c r="I26" s="1235"/>
      <c r="J26" s="1235"/>
      <c r="K26" s="873"/>
      <c r="L26" s="539"/>
      <c r="M26" s="558" t="s">
        <v>25</v>
      </c>
      <c r="N26" s="565"/>
      <c r="O26" s="565"/>
      <c r="P26" s="565"/>
      <c r="Q26" s="565"/>
      <c r="R26" s="565"/>
      <c r="S26" s="565"/>
      <c r="T26" s="565"/>
      <c r="U26" s="565"/>
      <c r="V26" s="561"/>
      <c r="W26" s="1208"/>
      <c r="Y26" s="590"/>
      <c r="Z26" s="590" t="str">
        <f t="shared" si="0"/>
        <v>Добавить вид теплоносителя (параметры теплоносителя)</v>
      </c>
      <c r="AA26" s="590"/>
      <c r="AB26" s="590"/>
      <c r="AC26" s="590"/>
    </row>
    <row r="27" spans="1:29" ht="15" customHeight="1">
      <c r="A27" s="1235"/>
      <c r="B27" s="1235"/>
      <c r="C27" s="1235"/>
      <c r="D27" s="1235"/>
      <c r="E27" s="1235"/>
      <c r="F27" s="868"/>
      <c r="G27" s="868"/>
      <c r="H27" s="866"/>
      <c r="I27" s="1235"/>
      <c r="J27" s="868"/>
      <c r="K27" s="873"/>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c r="AC27" s="590"/>
    </row>
    <row r="28" spans="1:29" ht="15" customHeight="1">
      <c r="A28" s="1235"/>
      <c r="B28" s="1235"/>
      <c r="C28" s="1235"/>
      <c r="D28" s="1235"/>
      <c r="E28" s="872"/>
      <c r="F28" s="868"/>
      <c r="G28" s="868"/>
      <c r="H28" s="868"/>
      <c r="I28" s="864"/>
      <c r="J28" s="861"/>
      <c r="K28" s="871"/>
      <c r="L28" s="539"/>
      <c r="M28" s="552" t="s">
        <v>12</v>
      </c>
      <c r="N28" s="565"/>
      <c r="O28" s="565"/>
      <c r="P28" s="565"/>
      <c r="Q28" s="565"/>
      <c r="R28" s="565"/>
      <c r="S28" s="565"/>
      <c r="T28" s="565"/>
      <c r="U28" s="564"/>
      <c r="V28" s="565"/>
      <c r="W28" s="666"/>
      <c r="Y28" s="590"/>
      <c r="Z28" s="590" t="str">
        <f t="shared" si="0"/>
        <v>Добавить схему подключения</v>
      </c>
      <c r="AA28" s="590"/>
      <c r="AB28" s="590"/>
      <c r="AC28" s="590"/>
    </row>
    <row r="29" spans="1:29" ht="15" customHeight="1">
      <c r="A29" s="1235"/>
      <c r="B29" s="1235"/>
      <c r="C29" s="1235"/>
      <c r="D29" s="872"/>
      <c r="E29" s="872"/>
      <c r="F29" s="868"/>
      <c r="G29" s="868"/>
      <c r="H29" s="868"/>
      <c r="I29" s="864"/>
      <c r="J29" s="861"/>
      <c r="K29" s="871"/>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c r="AC29" s="590"/>
    </row>
    <row r="30" spans="1:29" ht="15" customHeight="1">
      <c r="A30" s="1235"/>
      <c r="B30" s="1235"/>
      <c r="C30" s="872"/>
      <c r="D30" s="872"/>
      <c r="E30" s="872"/>
      <c r="F30" s="872"/>
      <c r="G30" s="877"/>
      <c r="H30" s="864"/>
      <c r="I30" s="875"/>
      <c r="J30" s="861"/>
      <c r="K30" s="876"/>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c r="AC30" s="590"/>
    </row>
    <row r="31" spans="1:29" ht="15" customHeight="1">
      <c r="A31" s="1235"/>
      <c r="B31" s="872"/>
      <c r="C31" s="872"/>
      <c r="D31" s="872"/>
      <c r="E31" s="872"/>
      <c r="F31" s="872"/>
      <c r="G31" s="877"/>
      <c r="H31" s="864"/>
      <c r="I31" s="864"/>
      <c r="J31" s="861"/>
      <c r="K31" s="871"/>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c r="AC31" s="590"/>
    </row>
    <row r="32" spans="1:29" s="523" customFormat="1" ht="15" customHeight="1">
      <c r="A32" s="860"/>
      <c r="B32" s="860"/>
      <c r="C32" s="860"/>
      <c r="D32" s="860"/>
      <c r="E32" s="860"/>
      <c r="F32" s="860"/>
      <c r="G32" s="860"/>
      <c r="H32" s="860"/>
      <c r="I32" s="860"/>
      <c r="J32" s="860"/>
      <c r="K32" s="860"/>
      <c r="L32" s="494"/>
      <c r="M32" s="566" t="s">
        <v>308</v>
      </c>
      <c r="N32" s="565"/>
      <c r="O32" s="565"/>
      <c r="P32" s="565"/>
      <c r="Q32" s="565"/>
      <c r="R32" s="565"/>
      <c r="S32" s="565"/>
      <c r="T32" s="565"/>
      <c r="U32" s="564"/>
      <c r="V32" s="565"/>
      <c r="W32" s="666"/>
      <c r="X32" s="588"/>
      <c r="Y32" s="588"/>
      <c r="Z32" s="588"/>
      <c r="AA32" s="588"/>
      <c r="AB32" s="588"/>
      <c r="AC32" s="588"/>
    </row>
    <row r="33" spans="1:29" ht="11.25">
      <c r="A33" s="524"/>
      <c r="B33" s="524"/>
      <c r="C33" s="524"/>
      <c r="D33" s="524"/>
      <c r="E33" s="524"/>
      <c r="F33" s="524"/>
      <c r="G33" s="524"/>
      <c r="H33" s="524"/>
      <c r="I33" s="524"/>
      <c r="J33" s="524"/>
      <c r="K33" s="524"/>
      <c r="X33" s="524"/>
      <c r="Y33" s="524"/>
      <c r="Z33" s="524"/>
      <c r="AA33" s="524"/>
      <c r="AB33" s="524"/>
      <c r="AC33" s="524"/>
    </row>
    <row r="34" spans="1:29" ht="90" customHeight="1">
      <c r="L34" s="1">
        <v>1</v>
      </c>
      <c r="M34" s="1199" t="s">
        <v>631</v>
      </c>
      <c r="N34" s="1199"/>
      <c r="O34" s="1199"/>
      <c r="P34" s="1199"/>
      <c r="Q34" s="1199"/>
      <c r="R34" s="1199"/>
      <c r="S34" s="1199"/>
      <c r="T34" s="1199"/>
      <c r="U34" s="1199"/>
      <c r="V34" s="1199"/>
      <c r="W34" s="1199"/>
    </row>
  </sheetData>
  <sheetProtection password="FA9C" sheet="1" objects="1" scenarios="1" formatColumns="0" formatRows="0"/>
  <dataConsolidate link="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0" customWidth="1"/>
    <col min="6" max="6" width="9.7109375" style="991" customWidth="1"/>
    <col min="7" max="7" width="37.7109375" style="991" customWidth="1"/>
    <col min="8" max="8" width="66.85546875" style="991" customWidth="1"/>
    <col min="9" max="9" width="115.7109375" style="991" customWidth="1"/>
    <col min="10" max="11" width="10.5703125" style="1009"/>
    <col min="12" max="12" width="11.140625" style="1009" customWidth="1"/>
    <col min="13" max="20" width="10.5703125" style="1009"/>
    <col min="21" max="16384" width="10.5703125" style="991"/>
  </cols>
  <sheetData>
    <row r="1" spans="1:20" ht="3" customHeight="1">
      <c r="A1" s="1015" t="s">
        <v>48</v>
      </c>
    </row>
    <row r="2" spans="1:20" ht="22.5">
      <c r="F2" s="1200" t="s">
        <v>490</v>
      </c>
      <c r="G2" s="1201"/>
      <c r="H2" s="1202"/>
      <c r="I2" s="807"/>
    </row>
    <row r="3" spans="1:20" ht="3" customHeight="1"/>
    <row r="4" spans="1:20" s="1008" customFormat="1" ht="11.25">
      <c r="A4" s="1014"/>
      <c r="B4" s="1014"/>
      <c r="C4" s="1014"/>
      <c r="D4" s="1014"/>
      <c r="F4" s="1152" t="s">
        <v>453</v>
      </c>
      <c r="G4" s="1152"/>
      <c r="H4" s="1152"/>
      <c r="I4" s="1203" t="s">
        <v>454</v>
      </c>
      <c r="J4" s="1014"/>
      <c r="K4" s="1014"/>
      <c r="L4" s="1014"/>
      <c r="M4" s="1014"/>
      <c r="N4" s="1014"/>
      <c r="O4" s="1014"/>
      <c r="P4" s="1014"/>
      <c r="Q4" s="1014"/>
      <c r="R4" s="1014"/>
      <c r="S4" s="1014"/>
      <c r="T4" s="1014"/>
    </row>
    <row r="5" spans="1:20" s="1008" customFormat="1" ht="11.25" customHeight="1">
      <c r="A5" s="1014"/>
      <c r="B5" s="1014"/>
      <c r="C5" s="1014"/>
      <c r="D5" s="1014"/>
      <c r="F5" s="1023" t="s">
        <v>91</v>
      </c>
      <c r="G5" s="811" t="s">
        <v>456</v>
      </c>
      <c r="H5" s="1032" t="s">
        <v>441</v>
      </c>
      <c r="I5" s="1203"/>
      <c r="J5" s="1014"/>
      <c r="K5" s="1014"/>
      <c r="L5" s="1014"/>
      <c r="M5" s="1014"/>
      <c r="N5" s="1014"/>
      <c r="O5" s="1014"/>
      <c r="P5" s="1014"/>
      <c r="Q5" s="1014"/>
      <c r="R5" s="1014"/>
      <c r="S5" s="1014"/>
      <c r="T5" s="1014"/>
    </row>
    <row r="6" spans="1:20" s="1008" customFormat="1" ht="12" customHeight="1">
      <c r="A6" s="1014"/>
      <c r="B6" s="1014"/>
      <c r="C6" s="1014"/>
      <c r="D6" s="1014"/>
      <c r="F6" s="812" t="s">
        <v>92</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491</v>
      </c>
      <c r="H7" s="1028" t="str">
        <f>IF(dateCh="","",dateCh)</f>
        <v>18.12.2019</v>
      </c>
      <c r="I7" s="817" t="s">
        <v>492</v>
      </c>
      <c r="J7" s="616"/>
      <c r="K7" s="1014"/>
      <c r="L7" s="1014"/>
      <c r="M7" s="1014"/>
      <c r="N7" s="1014"/>
      <c r="O7" s="1014"/>
      <c r="P7" s="1014"/>
      <c r="Q7" s="1014"/>
      <c r="R7" s="1014"/>
      <c r="S7" s="1014"/>
      <c r="T7" s="1014"/>
    </row>
    <row r="8" spans="1:20" s="1008" customFormat="1" ht="45">
      <c r="A8" s="1204">
        <v>1</v>
      </c>
      <c r="B8" s="1014"/>
      <c r="C8" s="1014"/>
      <c r="D8" s="1014"/>
      <c r="F8" s="1030" t="str">
        <f>"2." &amp;mergeValue(A8)</f>
        <v>2.1</v>
      </c>
      <c r="G8" s="816" t="s">
        <v>493</v>
      </c>
      <c r="H8" s="1028"/>
      <c r="I8" s="817" t="s">
        <v>589</v>
      </c>
      <c r="J8" s="616"/>
      <c r="K8" s="1014"/>
      <c r="L8" s="1014"/>
      <c r="M8" s="1014"/>
      <c r="N8" s="1014"/>
      <c r="O8" s="1014"/>
      <c r="P8" s="1014"/>
      <c r="Q8" s="1014"/>
      <c r="R8" s="1014"/>
      <c r="S8" s="1014"/>
      <c r="T8" s="1014"/>
    </row>
    <row r="9" spans="1:20" s="1008" customFormat="1" ht="22.5">
      <c r="A9" s="1204"/>
      <c r="B9" s="1014"/>
      <c r="C9" s="1014"/>
      <c r="D9" s="1014"/>
      <c r="F9" s="1030" t="str">
        <f>"3." &amp;mergeValue(A9)</f>
        <v>3.1</v>
      </c>
      <c r="G9" s="816" t="s">
        <v>494</v>
      </c>
      <c r="H9" s="1028"/>
      <c r="I9" s="817" t="s">
        <v>587</v>
      </c>
      <c r="J9" s="616"/>
      <c r="K9" s="1014"/>
      <c r="L9" s="1014"/>
      <c r="M9" s="1014"/>
      <c r="N9" s="1014"/>
      <c r="O9" s="1014"/>
      <c r="P9" s="1014"/>
      <c r="Q9" s="1014"/>
      <c r="R9" s="1014"/>
      <c r="S9" s="1014"/>
      <c r="T9" s="1014"/>
    </row>
    <row r="10" spans="1:20" s="1008" customFormat="1" ht="22.5">
      <c r="A10" s="1204"/>
      <c r="B10" s="1014"/>
      <c r="C10" s="1014"/>
      <c r="D10" s="1014"/>
      <c r="F10" s="1030" t="str">
        <f>"4."&amp;mergeValue(A10)</f>
        <v>4.1</v>
      </c>
      <c r="G10" s="816" t="s">
        <v>495</v>
      </c>
      <c r="H10" s="1032" t="s">
        <v>457</v>
      </c>
      <c r="I10" s="817"/>
      <c r="J10" s="616"/>
      <c r="K10" s="1014"/>
      <c r="L10" s="1014"/>
      <c r="M10" s="1014"/>
      <c r="N10" s="1014"/>
      <c r="O10" s="1014"/>
      <c r="P10" s="1014"/>
      <c r="Q10" s="1014"/>
      <c r="R10" s="1014"/>
      <c r="S10" s="1014"/>
      <c r="T10" s="1014"/>
    </row>
    <row r="11" spans="1:20" s="1008" customFormat="1" ht="18.75">
      <c r="A11" s="1204"/>
      <c r="B11" s="1204">
        <v>1</v>
      </c>
      <c r="C11" s="1024"/>
      <c r="D11" s="1024"/>
      <c r="F11" s="1030" t="str">
        <f>"4."&amp;mergeValue(A11) &amp;"."&amp;mergeValue(B11)</f>
        <v>4.1.1</v>
      </c>
      <c r="G11" s="831" t="s">
        <v>591</v>
      </c>
      <c r="H11" s="1028" t="str">
        <f>IF(region_name="","",region_name)</f>
        <v>Челябинская область</v>
      </c>
      <c r="I11" s="817" t="s">
        <v>498</v>
      </c>
      <c r="J11" s="616"/>
      <c r="K11" s="1014"/>
      <c r="L11" s="1014"/>
      <c r="M11" s="1014"/>
      <c r="N11" s="1014"/>
      <c r="O11" s="1014"/>
      <c r="P11" s="1014"/>
      <c r="Q11" s="1014"/>
      <c r="R11" s="1014"/>
      <c r="S11" s="1014"/>
      <c r="T11" s="1014"/>
    </row>
    <row r="12" spans="1:20" s="1008" customFormat="1" ht="22.5">
      <c r="A12" s="1204"/>
      <c r="B12" s="1204"/>
      <c r="C12" s="1204">
        <v>1</v>
      </c>
      <c r="D12" s="1024"/>
      <c r="F12" s="1030" t="str">
        <f>"4."&amp;mergeValue(A12) &amp;"."&amp;mergeValue(B12)&amp;"."&amp;mergeValue(C12)</f>
        <v>4.1.1.1</v>
      </c>
      <c r="G12" s="818" t="s">
        <v>496</v>
      </c>
      <c r="H12" s="1028"/>
      <c r="I12" s="817" t="s">
        <v>499</v>
      </c>
      <c r="J12" s="616"/>
      <c r="K12" s="1014"/>
      <c r="L12" s="1014"/>
      <c r="M12" s="1014"/>
      <c r="N12" s="1014"/>
      <c r="O12" s="1014"/>
      <c r="P12" s="1014"/>
      <c r="Q12" s="1014"/>
      <c r="R12" s="1014"/>
      <c r="S12" s="1014"/>
      <c r="T12" s="1014"/>
    </row>
    <row r="13" spans="1:20" s="1008" customFormat="1" ht="39" customHeight="1">
      <c r="A13" s="1204"/>
      <c r="B13" s="1204"/>
      <c r="C13" s="1204"/>
      <c r="D13" s="1024">
        <v>1</v>
      </c>
      <c r="F13" s="1030" t="str">
        <f>"4."&amp;mergeValue(A13) &amp;"."&amp;mergeValue(B13)&amp;"."&amp;mergeValue(C13)&amp;"."&amp;mergeValue(D13)</f>
        <v>4.1.1.1.1</v>
      </c>
      <c r="G13" s="819" t="s">
        <v>497</v>
      </c>
      <c r="H13" s="1028"/>
      <c r="I13" s="1205" t="s">
        <v>590</v>
      </c>
      <c r="J13" s="616"/>
      <c r="K13" s="1014"/>
      <c r="L13" s="1014"/>
      <c r="M13" s="1014"/>
      <c r="N13" s="1014"/>
      <c r="O13" s="1014"/>
      <c r="P13" s="1014"/>
      <c r="Q13" s="1014"/>
      <c r="R13" s="1014"/>
      <c r="S13" s="1014"/>
      <c r="T13" s="1014"/>
    </row>
    <row r="14" spans="1:20" s="1008" customFormat="1" ht="18.75">
      <c r="A14" s="1204"/>
      <c r="B14" s="1204"/>
      <c r="C14" s="1204"/>
      <c r="D14" s="1024"/>
      <c r="F14" s="820"/>
      <c r="G14" s="1001" t="s">
        <v>4</v>
      </c>
      <c r="H14" s="625"/>
      <c r="I14" s="1205"/>
      <c r="J14" s="616"/>
      <c r="K14" s="1014"/>
      <c r="L14" s="1014"/>
      <c r="M14" s="1014"/>
      <c r="N14" s="1014"/>
      <c r="O14" s="1014"/>
      <c r="P14" s="1014"/>
      <c r="Q14" s="1014"/>
      <c r="R14" s="1014"/>
      <c r="S14" s="1014"/>
      <c r="T14" s="1014"/>
    </row>
    <row r="15" spans="1:20" s="1008" customFormat="1" ht="18.75">
      <c r="A15" s="1204"/>
      <c r="B15" s="1204"/>
      <c r="C15" s="1024"/>
      <c r="D15" s="1024"/>
      <c r="F15" s="635"/>
      <c r="G15" s="578" t="s">
        <v>402</v>
      </c>
      <c r="H15" s="636"/>
      <c r="I15" s="637"/>
      <c r="J15" s="616"/>
      <c r="K15" s="1014"/>
      <c r="L15" s="1014"/>
      <c r="M15" s="1014"/>
      <c r="N15" s="1014"/>
      <c r="O15" s="1014"/>
      <c r="P15" s="1014"/>
      <c r="Q15" s="1014"/>
      <c r="R15" s="1014"/>
      <c r="S15" s="1014"/>
      <c r="T15" s="1014"/>
    </row>
    <row r="16" spans="1:20" s="1008" customFormat="1" ht="18.75">
      <c r="A16" s="1204"/>
      <c r="B16" s="1014"/>
      <c r="C16" s="1014"/>
      <c r="D16" s="1014"/>
      <c r="F16" s="820"/>
      <c r="G16" s="734" t="s">
        <v>505</v>
      </c>
      <c r="H16" s="821"/>
      <c r="I16" s="822"/>
      <c r="J16" s="616"/>
      <c r="K16" s="1014"/>
      <c r="L16" s="1014"/>
      <c r="M16" s="1014"/>
      <c r="N16" s="1014"/>
      <c r="O16" s="1014"/>
      <c r="P16" s="1014"/>
      <c r="Q16" s="1014"/>
      <c r="R16" s="1014"/>
      <c r="S16" s="1014"/>
      <c r="T16" s="1014"/>
    </row>
    <row r="17" spans="1:20" s="1008" customFormat="1" ht="18.75">
      <c r="A17" s="1014"/>
      <c r="B17" s="1014"/>
      <c r="C17" s="1014"/>
      <c r="D17" s="1014"/>
      <c r="F17" s="820"/>
      <c r="G17" s="737" t="s">
        <v>504</v>
      </c>
      <c r="H17" s="821"/>
      <c r="I17" s="822"/>
      <c r="J17" s="616"/>
      <c r="K17" s="1014"/>
      <c r="L17" s="1014"/>
      <c r="M17" s="1014"/>
      <c r="N17" s="1014"/>
      <c r="O17" s="1014"/>
      <c r="P17" s="1014"/>
      <c r="Q17" s="1014"/>
      <c r="R17" s="1014"/>
      <c r="S17" s="1014"/>
      <c r="T17" s="1014"/>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199" t="s">
        <v>592</v>
      </c>
      <c r="H19" s="1199"/>
      <c r="I19" s="98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9" hidden="1" customWidth="1"/>
    <col min="7" max="8" width="9.140625" style="1015" hidden="1" customWidth="1"/>
    <col min="9" max="9" width="3.7109375" style="997" customWidth="1"/>
    <col min="10" max="11" width="3.7109375" style="810" customWidth="1"/>
    <col min="12" max="12" width="12.7109375" style="991" customWidth="1"/>
    <col min="13" max="13" width="44.7109375" style="991" customWidth="1"/>
    <col min="14" max="14" width="1.7109375" style="991" hidden="1" customWidth="1"/>
    <col min="15" max="15" width="29.7109375" style="991" hidden="1" customWidth="1"/>
    <col min="16" max="17" width="23.7109375" style="991" hidden="1" customWidth="1"/>
    <col min="18" max="18" width="11.7109375" style="991" customWidth="1"/>
    <col min="19" max="19" width="3.7109375" style="991" customWidth="1"/>
    <col min="20" max="20" width="11.7109375" style="991" customWidth="1"/>
    <col min="21" max="21" width="8.5703125" style="991" hidden="1" customWidth="1"/>
    <col min="22" max="22" width="4.7109375" style="991" customWidth="1"/>
    <col min="23" max="23" width="115.7109375" style="991" customWidth="1"/>
    <col min="24" max="25" width="10.5703125" style="1009"/>
    <col min="26" max="26" width="11.140625" style="1009" customWidth="1"/>
    <col min="27" max="34" width="10.5703125" style="1009"/>
    <col min="35" max="256" width="10.5703125" style="991"/>
    <col min="257" max="264" width="0" style="991" hidden="1" customWidth="1"/>
    <col min="265" max="265" width="3.7109375" style="991" customWidth="1"/>
    <col min="266" max="266" width="3.85546875" style="991" customWidth="1"/>
    <col min="267" max="267" width="3.7109375" style="991" customWidth="1"/>
    <col min="268" max="268" width="12.7109375" style="991" customWidth="1"/>
    <col min="269" max="269" width="52.7109375" style="991" customWidth="1"/>
    <col min="270" max="273" width="0" style="991" hidden="1" customWidth="1"/>
    <col min="274" max="274" width="12.28515625" style="991" customWidth="1"/>
    <col min="275" max="275" width="6.42578125" style="991" customWidth="1"/>
    <col min="276" max="276" width="12.28515625" style="991" customWidth="1"/>
    <col min="277" max="277" width="0" style="991" hidden="1" customWidth="1"/>
    <col min="278" max="278" width="3.7109375" style="991" customWidth="1"/>
    <col min="279" max="279" width="11.140625" style="991" bestFit="1" customWidth="1"/>
    <col min="280" max="281" width="10.5703125" style="991"/>
    <col min="282" max="282" width="11.140625" style="991" customWidth="1"/>
    <col min="283" max="512" width="10.5703125" style="991"/>
    <col min="513" max="520" width="0" style="991" hidden="1" customWidth="1"/>
    <col min="521" max="521" width="3.7109375" style="991" customWidth="1"/>
    <col min="522" max="522" width="3.85546875" style="991" customWidth="1"/>
    <col min="523" max="523" width="3.7109375" style="991" customWidth="1"/>
    <col min="524" max="524" width="12.7109375" style="991" customWidth="1"/>
    <col min="525" max="525" width="52.7109375" style="991" customWidth="1"/>
    <col min="526" max="529" width="0" style="991" hidden="1" customWidth="1"/>
    <col min="530" max="530" width="12.28515625" style="991" customWidth="1"/>
    <col min="531" max="531" width="6.42578125" style="991" customWidth="1"/>
    <col min="532" max="532" width="12.28515625" style="991" customWidth="1"/>
    <col min="533" max="533" width="0" style="991" hidden="1" customWidth="1"/>
    <col min="534" max="534" width="3.7109375" style="991" customWidth="1"/>
    <col min="535" max="535" width="11.140625" style="991" bestFit="1" customWidth="1"/>
    <col min="536" max="537" width="10.5703125" style="991"/>
    <col min="538" max="538" width="11.140625" style="991" customWidth="1"/>
    <col min="539" max="768" width="10.5703125" style="991"/>
    <col min="769" max="776" width="0" style="991" hidden="1" customWidth="1"/>
    <col min="777" max="777" width="3.7109375" style="991" customWidth="1"/>
    <col min="778" max="778" width="3.85546875" style="991" customWidth="1"/>
    <col min="779" max="779" width="3.7109375" style="991" customWidth="1"/>
    <col min="780" max="780" width="12.7109375" style="991" customWidth="1"/>
    <col min="781" max="781" width="52.7109375" style="991" customWidth="1"/>
    <col min="782" max="785" width="0" style="991" hidden="1" customWidth="1"/>
    <col min="786" max="786" width="12.28515625" style="991" customWidth="1"/>
    <col min="787" max="787" width="6.42578125" style="991" customWidth="1"/>
    <col min="788" max="788" width="12.28515625" style="991" customWidth="1"/>
    <col min="789" max="789" width="0" style="991" hidden="1" customWidth="1"/>
    <col min="790" max="790" width="3.7109375" style="991" customWidth="1"/>
    <col min="791" max="791" width="11.140625" style="991" bestFit="1" customWidth="1"/>
    <col min="792" max="793" width="10.5703125" style="991"/>
    <col min="794" max="794" width="11.140625" style="991" customWidth="1"/>
    <col min="795" max="1024" width="10.5703125" style="991"/>
    <col min="1025" max="1032" width="0" style="991" hidden="1" customWidth="1"/>
    <col min="1033" max="1033" width="3.7109375" style="991" customWidth="1"/>
    <col min="1034" max="1034" width="3.85546875" style="991" customWidth="1"/>
    <col min="1035" max="1035" width="3.7109375" style="991" customWidth="1"/>
    <col min="1036" max="1036" width="12.7109375" style="991" customWidth="1"/>
    <col min="1037" max="1037" width="52.7109375" style="991" customWidth="1"/>
    <col min="1038" max="1041" width="0" style="991" hidden="1" customWidth="1"/>
    <col min="1042" max="1042" width="12.28515625" style="991" customWidth="1"/>
    <col min="1043" max="1043" width="6.42578125" style="991" customWidth="1"/>
    <col min="1044" max="1044" width="12.28515625" style="991" customWidth="1"/>
    <col min="1045" max="1045" width="0" style="991" hidden="1" customWidth="1"/>
    <col min="1046" max="1046" width="3.7109375" style="991" customWidth="1"/>
    <col min="1047" max="1047" width="11.140625" style="991" bestFit="1" customWidth="1"/>
    <col min="1048" max="1049" width="10.5703125" style="991"/>
    <col min="1050" max="1050" width="11.140625" style="991" customWidth="1"/>
    <col min="1051" max="1280" width="10.5703125" style="991"/>
    <col min="1281" max="1288" width="0" style="991" hidden="1" customWidth="1"/>
    <col min="1289" max="1289" width="3.7109375" style="991" customWidth="1"/>
    <col min="1290" max="1290" width="3.85546875" style="991" customWidth="1"/>
    <col min="1291" max="1291" width="3.7109375" style="991" customWidth="1"/>
    <col min="1292" max="1292" width="12.7109375" style="991" customWidth="1"/>
    <col min="1293" max="1293" width="52.7109375" style="991" customWidth="1"/>
    <col min="1294" max="1297" width="0" style="991" hidden="1" customWidth="1"/>
    <col min="1298" max="1298" width="12.28515625" style="991" customWidth="1"/>
    <col min="1299" max="1299" width="6.42578125" style="991" customWidth="1"/>
    <col min="1300" max="1300" width="12.28515625" style="991" customWidth="1"/>
    <col min="1301" max="1301" width="0" style="991" hidden="1" customWidth="1"/>
    <col min="1302" max="1302" width="3.7109375" style="991" customWidth="1"/>
    <col min="1303" max="1303" width="11.140625" style="991" bestFit="1" customWidth="1"/>
    <col min="1304" max="1305" width="10.5703125" style="991"/>
    <col min="1306" max="1306" width="11.140625" style="991" customWidth="1"/>
    <col min="1307" max="1536" width="10.5703125" style="991"/>
    <col min="1537" max="1544" width="0" style="991" hidden="1" customWidth="1"/>
    <col min="1545" max="1545" width="3.7109375" style="991" customWidth="1"/>
    <col min="1546" max="1546" width="3.85546875" style="991" customWidth="1"/>
    <col min="1547" max="1547" width="3.7109375" style="991" customWidth="1"/>
    <col min="1548" max="1548" width="12.7109375" style="991" customWidth="1"/>
    <col min="1549" max="1549" width="52.7109375" style="991" customWidth="1"/>
    <col min="1550" max="1553" width="0" style="991" hidden="1" customWidth="1"/>
    <col min="1554" max="1554" width="12.28515625" style="991" customWidth="1"/>
    <col min="1555" max="1555" width="6.42578125" style="991" customWidth="1"/>
    <col min="1556" max="1556" width="12.28515625" style="991" customWidth="1"/>
    <col min="1557" max="1557" width="0" style="991" hidden="1" customWidth="1"/>
    <col min="1558" max="1558" width="3.7109375" style="991" customWidth="1"/>
    <col min="1559" max="1559" width="11.140625" style="991" bestFit="1" customWidth="1"/>
    <col min="1560" max="1561" width="10.5703125" style="991"/>
    <col min="1562" max="1562" width="11.140625" style="991" customWidth="1"/>
    <col min="1563" max="1792" width="10.5703125" style="991"/>
    <col min="1793" max="1800" width="0" style="991" hidden="1" customWidth="1"/>
    <col min="1801" max="1801" width="3.7109375" style="991" customWidth="1"/>
    <col min="1802" max="1802" width="3.85546875" style="991" customWidth="1"/>
    <col min="1803" max="1803" width="3.7109375" style="991" customWidth="1"/>
    <col min="1804" max="1804" width="12.7109375" style="991" customWidth="1"/>
    <col min="1805" max="1805" width="52.7109375" style="991" customWidth="1"/>
    <col min="1806" max="1809" width="0" style="991" hidden="1" customWidth="1"/>
    <col min="1810" max="1810" width="12.28515625" style="991" customWidth="1"/>
    <col min="1811" max="1811" width="6.42578125" style="991" customWidth="1"/>
    <col min="1812" max="1812" width="12.28515625" style="991" customWidth="1"/>
    <col min="1813" max="1813" width="0" style="991" hidden="1" customWidth="1"/>
    <col min="1814" max="1814" width="3.7109375" style="991" customWidth="1"/>
    <col min="1815" max="1815" width="11.140625" style="991" bestFit="1" customWidth="1"/>
    <col min="1816" max="1817" width="10.5703125" style="991"/>
    <col min="1818" max="1818" width="11.140625" style="991" customWidth="1"/>
    <col min="1819" max="2048" width="10.5703125" style="991"/>
    <col min="2049" max="2056" width="0" style="991" hidden="1" customWidth="1"/>
    <col min="2057" max="2057" width="3.7109375" style="991" customWidth="1"/>
    <col min="2058" max="2058" width="3.85546875" style="991" customWidth="1"/>
    <col min="2059" max="2059" width="3.7109375" style="991" customWidth="1"/>
    <col min="2060" max="2060" width="12.7109375" style="991" customWidth="1"/>
    <col min="2061" max="2061" width="52.7109375" style="991" customWidth="1"/>
    <col min="2062" max="2065" width="0" style="991" hidden="1" customWidth="1"/>
    <col min="2066" max="2066" width="12.28515625" style="991" customWidth="1"/>
    <col min="2067" max="2067" width="6.42578125" style="991" customWidth="1"/>
    <col min="2068" max="2068" width="12.28515625" style="991" customWidth="1"/>
    <col min="2069" max="2069" width="0" style="991" hidden="1" customWidth="1"/>
    <col min="2070" max="2070" width="3.7109375" style="991" customWidth="1"/>
    <col min="2071" max="2071" width="11.140625" style="991" bestFit="1" customWidth="1"/>
    <col min="2072" max="2073" width="10.5703125" style="991"/>
    <col min="2074" max="2074" width="11.140625" style="991" customWidth="1"/>
    <col min="2075" max="2304" width="10.5703125" style="991"/>
    <col min="2305" max="2312" width="0" style="991" hidden="1" customWidth="1"/>
    <col min="2313" max="2313" width="3.7109375" style="991" customWidth="1"/>
    <col min="2314" max="2314" width="3.85546875" style="991" customWidth="1"/>
    <col min="2315" max="2315" width="3.7109375" style="991" customWidth="1"/>
    <col min="2316" max="2316" width="12.7109375" style="991" customWidth="1"/>
    <col min="2317" max="2317" width="52.7109375" style="991" customWidth="1"/>
    <col min="2318" max="2321" width="0" style="991" hidden="1" customWidth="1"/>
    <col min="2322" max="2322" width="12.28515625" style="991" customWidth="1"/>
    <col min="2323" max="2323" width="6.42578125" style="991" customWidth="1"/>
    <col min="2324" max="2324" width="12.28515625" style="991" customWidth="1"/>
    <col min="2325" max="2325" width="0" style="991" hidden="1" customWidth="1"/>
    <col min="2326" max="2326" width="3.7109375" style="991" customWidth="1"/>
    <col min="2327" max="2327" width="11.140625" style="991" bestFit="1" customWidth="1"/>
    <col min="2328" max="2329" width="10.5703125" style="991"/>
    <col min="2330" max="2330" width="11.140625" style="991" customWidth="1"/>
    <col min="2331" max="2560" width="10.5703125" style="991"/>
    <col min="2561" max="2568" width="0" style="991" hidden="1" customWidth="1"/>
    <col min="2569" max="2569" width="3.7109375" style="991" customWidth="1"/>
    <col min="2570" max="2570" width="3.85546875" style="991" customWidth="1"/>
    <col min="2571" max="2571" width="3.7109375" style="991" customWidth="1"/>
    <col min="2572" max="2572" width="12.7109375" style="991" customWidth="1"/>
    <col min="2573" max="2573" width="52.7109375" style="991" customWidth="1"/>
    <col min="2574" max="2577" width="0" style="991" hidden="1" customWidth="1"/>
    <col min="2578" max="2578" width="12.28515625" style="991" customWidth="1"/>
    <col min="2579" max="2579" width="6.42578125" style="991" customWidth="1"/>
    <col min="2580" max="2580" width="12.28515625" style="991" customWidth="1"/>
    <col min="2581" max="2581" width="0" style="991" hidden="1" customWidth="1"/>
    <col min="2582" max="2582" width="3.7109375" style="991" customWidth="1"/>
    <col min="2583" max="2583" width="11.140625" style="991" bestFit="1" customWidth="1"/>
    <col min="2584" max="2585" width="10.5703125" style="991"/>
    <col min="2586" max="2586" width="11.140625" style="991" customWidth="1"/>
    <col min="2587" max="2816" width="10.5703125" style="991"/>
    <col min="2817" max="2824" width="0" style="991" hidden="1" customWidth="1"/>
    <col min="2825" max="2825" width="3.7109375" style="991" customWidth="1"/>
    <col min="2826" max="2826" width="3.85546875" style="991" customWidth="1"/>
    <col min="2827" max="2827" width="3.7109375" style="991" customWidth="1"/>
    <col min="2828" max="2828" width="12.7109375" style="991" customWidth="1"/>
    <col min="2829" max="2829" width="52.7109375" style="991" customWidth="1"/>
    <col min="2830" max="2833" width="0" style="991" hidden="1" customWidth="1"/>
    <col min="2834" max="2834" width="12.28515625" style="991" customWidth="1"/>
    <col min="2835" max="2835" width="6.42578125" style="991" customWidth="1"/>
    <col min="2836" max="2836" width="12.28515625" style="991" customWidth="1"/>
    <col min="2837" max="2837" width="0" style="991" hidden="1" customWidth="1"/>
    <col min="2838" max="2838" width="3.7109375" style="991" customWidth="1"/>
    <col min="2839" max="2839" width="11.140625" style="991" bestFit="1" customWidth="1"/>
    <col min="2840" max="2841" width="10.5703125" style="991"/>
    <col min="2842" max="2842" width="11.140625" style="991" customWidth="1"/>
    <col min="2843" max="3072" width="10.5703125" style="991"/>
    <col min="3073" max="3080" width="0" style="991" hidden="1" customWidth="1"/>
    <col min="3081" max="3081" width="3.7109375" style="991" customWidth="1"/>
    <col min="3082" max="3082" width="3.85546875" style="991" customWidth="1"/>
    <col min="3083" max="3083" width="3.7109375" style="991" customWidth="1"/>
    <col min="3084" max="3084" width="12.7109375" style="991" customWidth="1"/>
    <col min="3085" max="3085" width="52.7109375" style="991" customWidth="1"/>
    <col min="3086" max="3089" width="0" style="991" hidden="1" customWidth="1"/>
    <col min="3090" max="3090" width="12.28515625" style="991" customWidth="1"/>
    <col min="3091" max="3091" width="6.42578125" style="991" customWidth="1"/>
    <col min="3092" max="3092" width="12.28515625" style="991" customWidth="1"/>
    <col min="3093" max="3093" width="0" style="991" hidden="1" customWidth="1"/>
    <col min="3094" max="3094" width="3.7109375" style="991" customWidth="1"/>
    <col min="3095" max="3095" width="11.140625" style="991" bestFit="1" customWidth="1"/>
    <col min="3096" max="3097" width="10.5703125" style="991"/>
    <col min="3098" max="3098" width="11.140625" style="991" customWidth="1"/>
    <col min="3099" max="3328" width="10.5703125" style="991"/>
    <col min="3329" max="3336" width="0" style="991" hidden="1" customWidth="1"/>
    <col min="3337" max="3337" width="3.7109375" style="991" customWidth="1"/>
    <col min="3338" max="3338" width="3.85546875" style="991" customWidth="1"/>
    <col min="3339" max="3339" width="3.7109375" style="991" customWidth="1"/>
    <col min="3340" max="3340" width="12.7109375" style="991" customWidth="1"/>
    <col min="3341" max="3341" width="52.7109375" style="991" customWidth="1"/>
    <col min="3342" max="3345" width="0" style="991" hidden="1" customWidth="1"/>
    <col min="3346" max="3346" width="12.28515625" style="991" customWidth="1"/>
    <col min="3347" max="3347" width="6.42578125" style="991" customWidth="1"/>
    <col min="3348" max="3348" width="12.28515625" style="991" customWidth="1"/>
    <col min="3349" max="3349" width="0" style="991" hidden="1" customWidth="1"/>
    <col min="3350" max="3350" width="3.7109375" style="991" customWidth="1"/>
    <col min="3351" max="3351" width="11.140625" style="991" bestFit="1" customWidth="1"/>
    <col min="3352" max="3353" width="10.5703125" style="991"/>
    <col min="3354" max="3354" width="11.140625" style="991" customWidth="1"/>
    <col min="3355" max="3584" width="10.5703125" style="991"/>
    <col min="3585" max="3592" width="0" style="991" hidden="1" customWidth="1"/>
    <col min="3593" max="3593" width="3.7109375" style="991" customWidth="1"/>
    <col min="3594" max="3594" width="3.85546875" style="991" customWidth="1"/>
    <col min="3595" max="3595" width="3.7109375" style="991" customWidth="1"/>
    <col min="3596" max="3596" width="12.7109375" style="991" customWidth="1"/>
    <col min="3597" max="3597" width="52.7109375" style="991" customWidth="1"/>
    <col min="3598" max="3601" width="0" style="991" hidden="1" customWidth="1"/>
    <col min="3602" max="3602" width="12.28515625" style="991" customWidth="1"/>
    <col min="3603" max="3603" width="6.42578125" style="991" customWidth="1"/>
    <col min="3604" max="3604" width="12.28515625" style="991" customWidth="1"/>
    <col min="3605" max="3605" width="0" style="991" hidden="1" customWidth="1"/>
    <col min="3606" max="3606" width="3.7109375" style="991" customWidth="1"/>
    <col min="3607" max="3607" width="11.140625" style="991" bestFit="1" customWidth="1"/>
    <col min="3608" max="3609" width="10.5703125" style="991"/>
    <col min="3610" max="3610" width="11.140625" style="991" customWidth="1"/>
    <col min="3611" max="3840" width="10.5703125" style="991"/>
    <col min="3841" max="3848" width="0" style="991" hidden="1" customWidth="1"/>
    <col min="3849" max="3849" width="3.7109375" style="991" customWidth="1"/>
    <col min="3850" max="3850" width="3.85546875" style="991" customWidth="1"/>
    <col min="3851" max="3851" width="3.7109375" style="991" customWidth="1"/>
    <col min="3852" max="3852" width="12.7109375" style="991" customWidth="1"/>
    <col min="3853" max="3853" width="52.7109375" style="991" customWidth="1"/>
    <col min="3854" max="3857" width="0" style="991" hidden="1" customWidth="1"/>
    <col min="3858" max="3858" width="12.28515625" style="991" customWidth="1"/>
    <col min="3859" max="3859" width="6.42578125" style="991" customWidth="1"/>
    <col min="3860" max="3860" width="12.28515625" style="991" customWidth="1"/>
    <col min="3861" max="3861" width="0" style="991" hidden="1" customWidth="1"/>
    <col min="3862" max="3862" width="3.7109375" style="991" customWidth="1"/>
    <col min="3863" max="3863" width="11.140625" style="991" bestFit="1" customWidth="1"/>
    <col min="3864" max="3865" width="10.5703125" style="991"/>
    <col min="3866" max="3866" width="11.140625" style="991" customWidth="1"/>
    <col min="3867" max="4096" width="10.5703125" style="991"/>
    <col min="4097" max="4104" width="0" style="991" hidden="1" customWidth="1"/>
    <col min="4105" max="4105" width="3.7109375" style="991" customWidth="1"/>
    <col min="4106" max="4106" width="3.85546875" style="991" customWidth="1"/>
    <col min="4107" max="4107" width="3.7109375" style="991" customWidth="1"/>
    <col min="4108" max="4108" width="12.7109375" style="991" customWidth="1"/>
    <col min="4109" max="4109" width="52.7109375" style="991" customWidth="1"/>
    <col min="4110" max="4113" width="0" style="991" hidden="1" customWidth="1"/>
    <col min="4114" max="4114" width="12.28515625" style="991" customWidth="1"/>
    <col min="4115" max="4115" width="6.42578125" style="991" customWidth="1"/>
    <col min="4116" max="4116" width="12.28515625" style="991" customWidth="1"/>
    <col min="4117" max="4117" width="0" style="991" hidden="1" customWidth="1"/>
    <col min="4118" max="4118" width="3.7109375" style="991" customWidth="1"/>
    <col min="4119" max="4119" width="11.140625" style="991" bestFit="1" customWidth="1"/>
    <col min="4120" max="4121" width="10.5703125" style="991"/>
    <col min="4122" max="4122" width="11.140625" style="991" customWidth="1"/>
    <col min="4123" max="4352" width="10.5703125" style="991"/>
    <col min="4353" max="4360" width="0" style="991" hidden="1" customWidth="1"/>
    <col min="4361" max="4361" width="3.7109375" style="991" customWidth="1"/>
    <col min="4362" max="4362" width="3.85546875" style="991" customWidth="1"/>
    <col min="4363" max="4363" width="3.7109375" style="991" customWidth="1"/>
    <col min="4364" max="4364" width="12.7109375" style="991" customWidth="1"/>
    <col min="4365" max="4365" width="52.7109375" style="991" customWidth="1"/>
    <col min="4366" max="4369" width="0" style="991" hidden="1" customWidth="1"/>
    <col min="4370" max="4370" width="12.28515625" style="991" customWidth="1"/>
    <col min="4371" max="4371" width="6.42578125" style="991" customWidth="1"/>
    <col min="4372" max="4372" width="12.28515625" style="991" customWidth="1"/>
    <col min="4373" max="4373" width="0" style="991" hidden="1" customWidth="1"/>
    <col min="4374" max="4374" width="3.7109375" style="991" customWidth="1"/>
    <col min="4375" max="4375" width="11.140625" style="991" bestFit="1" customWidth="1"/>
    <col min="4376" max="4377" width="10.5703125" style="991"/>
    <col min="4378" max="4378" width="11.140625" style="991" customWidth="1"/>
    <col min="4379" max="4608" width="10.5703125" style="991"/>
    <col min="4609" max="4616" width="0" style="991" hidden="1" customWidth="1"/>
    <col min="4617" max="4617" width="3.7109375" style="991" customWidth="1"/>
    <col min="4618" max="4618" width="3.85546875" style="991" customWidth="1"/>
    <col min="4619" max="4619" width="3.7109375" style="991" customWidth="1"/>
    <col min="4620" max="4620" width="12.7109375" style="991" customWidth="1"/>
    <col min="4621" max="4621" width="52.7109375" style="991" customWidth="1"/>
    <col min="4622" max="4625" width="0" style="991" hidden="1" customWidth="1"/>
    <col min="4626" max="4626" width="12.28515625" style="991" customWidth="1"/>
    <col min="4627" max="4627" width="6.42578125" style="991" customWidth="1"/>
    <col min="4628" max="4628" width="12.28515625" style="991" customWidth="1"/>
    <col min="4629" max="4629" width="0" style="991" hidden="1" customWidth="1"/>
    <col min="4630" max="4630" width="3.7109375" style="991" customWidth="1"/>
    <col min="4631" max="4631" width="11.140625" style="991" bestFit="1" customWidth="1"/>
    <col min="4632" max="4633" width="10.5703125" style="991"/>
    <col min="4634" max="4634" width="11.140625" style="991" customWidth="1"/>
    <col min="4635" max="4864" width="10.5703125" style="991"/>
    <col min="4865" max="4872" width="0" style="991" hidden="1" customWidth="1"/>
    <col min="4873" max="4873" width="3.7109375" style="991" customWidth="1"/>
    <col min="4874" max="4874" width="3.85546875" style="991" customWidth="1"/>
    <col min="4875" max="4875" width="3.7109375" style="991" customWidth="1"/>
    <col min="4876" max="4876" width="12.7109375" style="991" customWidth="1"/>
    <col min="4877" max="4877" width="52.7109375" style="991" customWidth="1"/>
    <col min="4878" max="4881" width="0" style="991" hidden="1" customWidth="1"/>
    <col min="4882" max="4882" width="12.28515625" style="991" customWidth="1"/>
    <col min="4883" max="4883" width="6.42578125" style="991" customWidth="1"/>
    <col min="4884" max="4884" width="12.28515625" style="991" customWidth="1"/>
    <col min="4885" max="4885" width="0" style="991" hidden="1" customWidth="1"/>
    <col min="4886" max="4886" width="3.7109375" style="991" customWidth="1"/>
    <col min="4887" max="4887" width="11.140625" style="991" bestFit="1" customWidth="1"/>
    <col min="4888" max="4889" width="10.5703125" style="991"/>
    <col min="4890" max="4890" width="11.140625" style="991" customWidth="1"/>
    <col min="4891" max="5120" width="10.5703125" style="991"/>
    <col min="5121" max="5128" width="0" style="991" hidden="1" customWidth="1"/>
    <col min="5129" max="5129" width="3.7109375" style="991" customWidth="1"/>
    <col min="5130" max="5130" width="3.85546875" style="991" customWidth="1"/>
    <col min="5131" max="5131" width="3.7109375" style="991" customWidth="1"/>
    <col min="5132" max="5132" width="12.7109375" style="991" customWidth="1"/>
    <col min="5133" max="5133" width="52.7109375" style="991" customWidth="1"/>
    <col min="5134" max="5137" width="0" style="991" hidden="1" customWidth="1"/>
    <col min="5138" max="5138" width="12.28515625" style="991" customWidth="1"/>
    <col min="5139" max="5139" width="6.42578125" style="991" customWidth="1"/>
    <col min="5140" max="5140" width="12.28515625" style="991" customWidth="1"/>
    <col min="5141" max="5141" width="0" style="991" hidden="1" customWidth="1"/>
    <col min="5142" max="5142" width="3.7109375" style="991" customWidth="1"/>
    <col min="5143" max="5143" width="11.140625" style="991" bestFit="1" customWidth="1"/>
    <col min="5144" max="5145" width="10.5703125" style="991"/>
    <col min="5146" max="5146" width="11.140625" style="991" customWidth="1"/>
    <col min="5147" max="5376" width="10.5703125" style="991"/>
    <col min="5377" max="5384" width="0" style="991" hidden="1" customWidth="1"/>
    <col min="5385" max="5385" width="3.7109375" style="991" customWidth="1"/>
    <col min="5386" max="5386" width="3.85546875" style="991" customWidth="1"/>
    <col min="5387" max="5387" width="3.7109375" style="991" customWidth="1"/>
    <col min="5388" max="5388" width="12.7109375" style="991" customWidth="1"/>
    <col min="5389" max="5389" width="52.7109375" style="991" customWidth="1"/>
    <col min="5390" max="5393" width="0" style="991" hidden="1" customWidth="1"/>
    <col min="5394" max="5394" width="12.28515625" style="991" customWidth="1"/>
    <col min="5395" max="5395" width="6.42578125" style="991" customWidth="1"/>
    <col min="5396" max="5396" width="12.28515625" style="991" customWidth="1"/>
    <col min="5397" max="5397" width="0" style="991" hidden="1" customWidth="1"/>
    <col min="5398" max="5398" width="3.7109375" style="991" customWidth="1"/>
    <col min="5399" max="5399" width="11.140625" style="991" bestFit="1" customWidth="1"/>
    <col min="5400" max="5401" width="10.5703125" style="991"/>
    <col min="5402" max="5402" width="11.140625" style="991" customWidth="1"/>
    <col min="5403" max="5632" width="10.5703125" style="991"/>
    <col min="5633" max="5640" width="0" style="991" hidden="1" customWidth="1"/>
    <col min="5641" max="5641" width="3.7109375" style="991" customWidth="1"/>
    <col min="5642" max="5642" width="3.85546875" style="991" customWidth="1"/>
    <col min="5643" max="5643" width="3.7109375" style="991" customWidth="1"/>
    <col min="5644" max="5644" width="12.7109375" style="991" customWidth="1"/>
    <col min="5645" max="5645" width="52.7109375" style="991" customWidth="1"/>
    <col min="5646" max="5649" width="0" style="991" hidden="1" customWidth="1"/>
    <col min="5650" max="5650" width="12.28515625" style="991" customWidth="1"/>
    <col min="5651" max="5651" width="6.42578125" style="991" customWidth="1"/>
    <col min="5652" max="5652" width="12.28515625" style="991" customWidth="1"/>
    <col min="5653" max="5653" width="0" style="991" hidden="1" customWidth="1"/>
    <col min="5654" max="5654" width="3.7109375" style="991" customWidth="1"/>
    <col min="5655" max="5655" width="11.140625" style="991" bestFit="1" customWidth="1"/>
    <col min="5656" max="5657" width="10.5703125" style="991"/>
    <col min="5658" max="5658" width="11.140625" style="991" customWidth="1"/>
    <col min="5659" max="5888" width="10.5703125" style="991"/>
    <col min="5889" max="5896" width="0" style="991" hidden="1" customWidth="1"/>
    <col min="5897" max="5897" width="3.7109375" style="991" customWidth="1"/>
    <col min="5898" max="5898" width="3.85546875" style="991" customWidth="1"/>
    <col min="5899" max="5899" width="3.7109375" style="991" customWidth="1"/>
    <col min="5900" max="5900" width="12.7109375" style="991" customWidth="1"/>
    <col min="5901" max="5901" width="52.7109375" style="991" customWidth="1"/>
    <col min="5902" max="5905" width="0" style="991" hidden="1" customWidth="1"/>
    <col min="5906" max="5906" width="12.28515625" style="991" customWidth="1"/>
    <col min="5907" max="5907" width="6.42578125" style="991" customWidth="1"/>
    <col min="5908" max="5908" width="12.28515625" style="991" customWidth="1"/>
    <col min="5909" max="5909" width="0" style="991" hidden="1" customWidth="1"/>
    <col min="5910" max="5910" width="3.7109375" style="991" customWidth="1"/>
    <col min="5911" max="5911" width="11.140625" style="991" bestFit="1" customWidth="1"/>
    <col min="5912" max="5913" width="10.5703125" style="991"/>
    <col min="5914" max="5914" width="11.140625" style="991" customWidth="1"/>
    <col min="5915" max="6144" width="10.5703125" style="991"/>
    <col min="6145" max="6152" width="0" style="991" hidden="1" customWidth="1"/>
    <col min="6153" max="6153" width="3.7109375" style="991" customWidth="1"/>
    <col min="6154" max="6154" width="3.85546875" style="991" customWidth="1"/>
    <col min="6155" max="6155" width="3.7109375" style="991" customWidth="1"/>
    <col min="6156" max="6156" width="12.7109375" style="991" customWidth="1"/>
    <col min="6157" max="6157" width="52.7109375" style="991" customWidth="1"/>
    <col min="6158" max="6161" width="0" style="991" hidden="1" customWidth="1"/>
    <col min="6162" max="6162" width="12.28515625" style="991" customWidth="1"/>
    <col min="6163" max="6163" width="6.42578125" style="991" customWidth="1"/>
    <col min="6164" max="6164" width="12.28515625" style="991" customWidth="1"/>
    <col min="6165" max="6165" width="0" style="991" hidden="1" customWidth="1"/>
    <col min="6166" max="6166" width="3.7109375" style="991" customWidth="1"/>
    <col min="6167" max="6167" width="11.140625" style="991" bestFit="1" customWidth="1"/>
    <col min="6168" max="6169" width="10.5703125" style="991"/>
    <col min="6170" max="6170" width="11.140625" style="991" customWidth="1"/>
    <col min="6171" max="6400" width="10.5703125" style="991"/>
    <col min="6401" max="6408" width="0" style="991" hidden="1" customWidth="1"/>
    <col min="6409" max="6409" width="3.7109375" style="991" customWidth="1"/>
    <col min="6410" max="6410" width="3.85546875" style="991" customWidth="1"/>
    <col min="6411" max="6411" width="3.7109375" style="991" customWidth="1"/>
    <col min="6412" max="6412" width="12.7109375" style="991" customWidth="1"/>
    <col min="6413" max="6413" width="52.7109375" style="991" customWidth="1"/>
    <col min="6414" max="6417" width="0" style="991" hidden="1" customWidth="1"/>
    <col min="6418" max="6418" width="12.28515625" style="991" customWidth="1"/>
    <col min="6419" max="6419" width="6.42578125" style="991" customWidth="1"/>
    <col min="6420" max="6420" width="12.28515625" style="991" customWidth="1"/>
    <col min="6421" max="6421" width="0" style="991" hidden="1" customWidth="1"/>
    <col min="6422" max="6422" width="3.7109375" style="991" customWidth="1"/>
    <col min="6423" max="6423" width="11.140625" style="991" bestFit="1" customWidth="1"/>
    <col min="6424" max="6425" width="10.5703125" style="991"/>
    <col min="6426" max="6426" width="11.140625" style="991" customWidth="1"/>
    <col min="6427" max="6656" width="10.5703125" style="991"/>
    <col min="6657" max="6664" width="0" style="991" hidden="1" customWidth="1"/>
    <col min="6665" max="6665" width="3.7109375" style="991" customWidth="1"/>
    <col min="6666" max="6666" width="3.85546875" style="991" customWidth="1"/>
    <col min="6667" max="6667" width="3.7109375" style="991" customWidth="1"/>
    <col min="6668" max="6668" width="12.7109375" style="991" customWidth="1"/>
    <col min="6669" max="6669" width="52.7109375" style="991" customWidth="1"/>
    <col min="6670" max="6673" width="0" style="991" hidden="1" customWidth="1"/>
    <col min="6674" max="6674" width="12.28515625" style="991" customWidth="1"/>
    <col min="6675" max="6675" width="6.42578125" style="991" customWidth="1"/>
    <col min="6676" max="6676" width="12.28515625" style="991" customWidth="1"/>
    <col min="6677" max="6677" width="0" style="991" hidden="1" customWidth="1"/>
    <col min="6678" max="6678" width="3.7109375" style="991" customWidth="1"/>
    <col min="6679" max="6679" width="11.140625" style="991" bestFit="1" customWidth="1"/>
    <col min="6680" max="6681" width="10.5703125" style="991"/>
    <col min="6682" max="6682" width="11.140625" style="991" customWidth="1"/>
    <col min="6683" max="6912" width="10.5703125" style="991"/>
    <col min="6913" max="6920" width="0" style="991" hidden="1" customWidth="1"/>
    <col min="6921" max="6921" width="3.7109375" style="991" customWidth="1"/>
    <col min="6922" max="6922" width="3.85546875" style="991" customWidth="1"/>
    <col min="6923" max="6923" width="3.7109375" style="991" customWidth="1"/>
    <col min="6924" max="6924" width="12.7109375" style="991" customWidth="1"/>
    <col min="6925" max="6925" width="52.7109375" style="991" customWidth="1"/>
    <col min="6926" max="6929" width="0" style="991" hidden="1" customWidth="1"/>
    <col min="6930" max="6930" width="12.28515625" style="991" customWidth="1"/>
    <col min="6931" max="6931" width="6.42578125" style="991" customWidth="1"/>
    <col min="6932" max="6932" width="12.28515625" style="991" customWidth="1"/>
    <col min="6933" max="6933" width="0" style="991" hidden="1" customWidth="1"/>
    <col min="6934" max="6934" width="3.7109375" style="991" customWidth="1"/>
    <col min="6935" max="6935" width="11.140625" style="991" bestFit="1" customWidth="1"/>
    <col min="6936" max="6937" width="10.5703125" style="991"/>
    <col min="6938" max="6938" width="11.140625" style="991" customWidth="1"/>
    <col min="6939" max="7168" width="10.5703125" style="991"/>
    <col min="7169" max="7176" width="0" style="991" hidden="1" customWidth="1"/>
    <col min="7177" max="7177" width="3.7109375" style="991" customWidth="1"/>
    <col min="7178" max="7178" width="3.85546875" style="991" customWidth="1"/>
    <col min="7179" max="7179" width="3.7109375" style="991" customWidth="1"/>
    <col min="7180" max="7180" width="12.7109375" style="991" customWidth="1"/>
    <col min="7181" max="7181" width="52.7109375" style="991" customWidth="1"/>
    <col min="7182" max="7185" width="0" style="991" hidden="1" customWidth="1"/>
    <col min="7186" max="7186" width="12.28515625" style="991" customWidth="1"/>
    <col min="7187" max="7187" width="6.42578125" style="991" customWidth="1"/>
    <col min="7188" max="7188" width="12.28515625" style="991" customWidth="1"/>
    <col min="7189" max="7189" width="0" style="991" hidden="1" customWidth="1"/>
    <col min="7190" max="7190" width="3.7109375" style="991" customWidth="1"/>
    <col min="7191" max="7191" width="11.140625" style="991" bestFit="1" customWidth="1"/>
    <col min="7192" max="7193" width="10.5703125" style="991"/>
    <col min="7194" max="7194" width="11.140625" style="991" customWidth="1"/>
    <col min="7195" max="7424" width="10.5703125" style="991"/>
    <col min="7425" max="7432" width="0" style="991" hidden="1" customWidth="1"/>
    <col min="7433" max="7433" width="3.7109375" style="991" customWidth="1"/>
    <col min="7434" max="7434" width="3.85546875" style="991" customWidth="1"/>
    <col min="7435" max="7435" width="3.7109375" style="991" customWidth="1"/>
    <col min="7436" max="7436" width="12.7109375" style="991" customWidth="1"/>
    <col min="7437" max="7437" width="52.7109375" style="991" customWidth="1"/>
    <col min="7438" max="7441" width="0" style="991" hidden="1" customWidth="1"/>
    <col min="7442" max="7442" width="12.28515625" style="991" customWidth="1"/>
    <col min="7443" max="7443" width="6.42578125" style="991" customWidth="1"/>
    <col min="7444" max="7444" width="12.28515625" style="991" customWidth="1"/>
    <col min="7445" max="7445" width="0" style="991" hidden="1" customWidth="1"/>
    <col min="7446" max="7446" width="3.7109375" style="991" customWidth="1"/>
    <col min="7447" max="7447" width="11.140625" style="991" bestFit="1" customWidth="1"/>
    <col min="7448" max="7449" width="10.5703125" style="991"/>
    <col min="7450" max="7450" width="11.140625" style="991" customWidth="1"/>
    <col min="7451" max="7680" width="10.5703125" style="991"/>
    <col min="7681" max="7688" width="0" style="991" hidden="1" customWidth="1"/>
    <col min="7689" max="7689" width="3.7109375" style="991" customWidth="1"/>
    <col min="7690" max="7690" width="3.85546875" style="991" customWidth="1"/>
    <col min="7691" max="7691" width="3.7109375" style="991" customWidth="1"/>
    <col min="7692" max="7692" width="12.7109375" style="991" customWidth="1"/>
    <col min="7693" max="7693" width="52.7109375" style="991" customWidth="1"/>
    <col min="7694" max="7697" width="0" style="991" hidden="1" customWidth="1"/>
    <col min="7698" max="7698" width="12.28515625" style="991" customWidth="1"/>
    <col min="7699" max="7699" width="6.42578125" style="991" customWidth="1"/>
    <col min="7700" max="7700" width="12.28515625" style="991" customWidth="1"/>
    <col min="7701" max="7701" width="0" style="991" hidden="1" customWidth="1"/>
    <col min="7702" max="7702" width="3.7109375" style="991" customWidth="1"/>
    <col min="7703" max="7703" width="11.140625" style="991" bestFit="1" customWidth="1"/>
    <col min="7704" max="7705" width="10.5703125" style="991"/>
    <col min="7706" max="7706" width="11.140625" style="991" customWidth="1"/>
    <col min="7707" max="7936" width="10.5703125" style="991"/>
    <col min="7937" max="7944" width="0" style="991" hidden="1" customWidth="1"/>
    <col min="7945" max="7945" width="3.7109375" style="991" customWidth="1"/>
    <col min="7946" max="7946" width="3.85546875" style="991" customWidth="1"/>
    <col min="7947" max="7947" width="3.7109375" style="991" customWidth="1"/>
    <col min="7948" max="7948" width="12.7109375" style="991" customWidth="1"/>
    <col min="7949" max="7949" width="52.7109375" style="991" customWidth="1"/>
    <col min="7950" max="7953" width="0" style="991" hidden="1" customWidth="1"/>
    <col min="7954" max="7954" width="12.28515625" style="991" customWidth="1"/>
    <col min="7955" max="7955" width="6.42578125" style="991" customWidth="1"/>
    <col min="7956" max="7956" width="12.28515625" style="991" customWidth="1"/>
    <col min="7957" max="7957" width="0" style="991" hidden="1" customWidth="1"/>
    <col min="7958" max="7958" width="3.7109375" style="991" customWidth="1"/>
    <col min="7959" max="7959" width="11.140625" style="991" bestFit="1" customWidth="1"/>
    <col min="7960" max="7961" width="10.5703125" style="991"/>
    <col min="7962" max="7962" width="11.140625" style="991" customWidth="1"/>
    <col min="7963" max="8192" width="10.5703125" style="991"/>
    <col min="8193" max="8200" width="0" style="991" hidden="1" customWidth="1"/>
    <col min="8201" max="8201" width="3.7109375" style="991" customWidth="1"/>
    <col min="8202" max="8202" width="3.85546875" style="991" customWidth="1"/>
    <col min="8203" max="8203" width="3.7109375" style="991" customWidth="1"/>
    <col min="8204" max="8204" width="12.7109375" style="991" customWidth="1"/>
    <col min="8205" max="8205" width="52.7109375" style="991" customWidth="1"/>
    <col min="8206" max="8209" width="0" style="991" hidden="1" customWidth="1"/>
    <col min="8210" max="8210" width="12.28515625" style="991" customWidth="1"/>
    <col min="8211" max="8211" width="6.42578125" style="991" customWidth="1"/>
    <col min="8212" max="8212" width="12.28515625" style="991" customWidth="1"/>
    <col min="8213" max="8213" width="0" style="991" hidden="1" customWidth="1"/>
    <col min="8214" max="8214" width="3.7109375" style="991" customWidth="1"/>
    <col min="8215" max="8215" width="11.140625" style="991" bestFit="1" customWidth="1"/>
    <col min="8216" max="8217" width="10.5703125" style="991"/>
    <col min="8218" max="8218" width="11.140625" style="991" customWidth="1"/>
    <col min="8219" max="8448" width="10.5703125" style="991"/>
    <col min="8449" max="8456" width="0" style="991" hidden="1" customWidth="1"/>
    <col min="8457" max="8457" width="3.7109375" style="991" customWidth="1"/>
    <col min="8458" max="8458" width="3.85546875" style="991" customWidth="1"/>
    <col min="8459" max="8459" width="3.7109375" style="991" customWidth="1"/>
    <col min="8460" max="8460" width="12.7109375" style="991" customWidth="1"/>
    <col min="8461" max="8461" width="52.7109375" style="991" customWidth="1"/>
    <col min="8462" max="8465" width="0" style="991" hidden="1" customWidth="1"/>
    <col min="8466" max="8466" width="12.28515625" style="991" customWidth="1"/>
    <col min="8467" max="8467" width="6.42578125" style="991" customWidth="1"/>
    <col min="8468" max="8468" width="12.28515625" style="991" customWidth="1"/>
    <col min="8469" max="8469" width="0" style="991" hidden="1" customWidth="1"/>
    <col min="8470" max="8470" width="3.7109375" style="991" customWidth="1"/>
    <col min="8471" max="8471" width="11.140625" style="991" bestFit="1" customWidth="1"/>
    <col min="8472" max="8473" width="10.5703125" style="991"/>
    <col min="8474" max="8474" width="11.140625" style="991" customWidth="1"/>
    <col min="8475" max="8704" width="10.5703125" style="991"/>
    <col min="8705" max="8712" width="0" style="991" hidden="1" customWidth="1"/>
    <col min="8713" max="8713" width="3.7109375" style="991" customWidth="1"/>
    <col min="8714" max="8714" width="3.85546875" style="991" customWidth="1"/>
    <col min="8715" max="8715" width="3.7109375" style="991" customWidth="1"/>
    <col min="8716" max="8716" width="12.7109375" style="991" customWidth="1"/>
    <col min="8717" max="8717" width="52.7109375" style="991" customWidth="1"/>
    <col min="8718" max="8721" width="0" style="991" hidden="1" customWidth="1"/>
    <col min="8722" max="8722" width="12.28515625" style="991" customWidth="1"/>
    <col min="8723" max="8723" width="6.42578125" style="991" customWidth="1"/>
    <col min="8724" max="8724" width="12.28515625" style="991" customWidth="1"/>
    <col min="8725" max="8725" width="0" style="991" hidden="1" customWidth="1"/>
    <col min="8726" max="8726" width="3.7109375" style="991" customWidth="1"/>
    <col min="8727" max="8727" width="11.140625" style="991" bestFit="1" customWidth="1"/>
    <col min="8728" max="8729" width="10.5703125" style="991"/>
    <col min="8730" max="8730" width="11.140625" style="991" customWidth="1"/>
    <col min="8731" max="8960" width="10.5703125" style="991"/>
    <col min="8961" max="8968" width="0" style="991" hidden="1" customWidth="1"/>
    <col min="8969" max="8969" width="3.7109375" style="991" customWidth="1"/>
    <col min="8970" max="8970" width="3.85546875" style="991" customWidth="1"/>
    <col min="8971" max="8971" width="3.7109375" style="991" customWidth="1"/>
    <col min="8972" max="8972" width="12.7109375" style="991" customWidth="1"/>
    <col min="8973" max="8973" width="52.7109375" style="991" customWidth="1"/>
    <col min="8974" max="8977" width="0" style="991" hidden="1" customWidth="1"/>
    <col min="8978" max="8978" width="12.28515625" style="991" customWidth="1"/>
    <col min="8979" max="8979" width="6.42578125" style="991" customWidth="1"/>
    <col min="8980" max="8980" width="12.28515625" style="991" customWidth="1"/>
    <col min="8981" max="8981" width="0" style="991" hidden="1" customWidth="1"/>
    <col min="8982" max="8982" width="3.7109375" style="991" customWidth="1"/>
    <col min="8983" max="8983" width="11.140625" style="991" bestFit="1" customWidth="1"/>
    <col min="8984" max="8985" width="10.5703125" style="991"/>
    <col min="8986" max="8986" width="11.140625" style="991" customWidth="1"/>
    <col min="8987" max="9216" width="10.5703125" style="991"/>
    <col min="9217" max="9224" width="0" style="991" hidden="1" customWidth="1"/>
    <col min="9225" max="9225" width="3.7109375" style="991" customWidth="1"/>
    <col min="9226" max="9226" width="3.85546875" style="991" customWidth="1"/>
    <col min="9227" max="9227" width="3.7109375" style="991" customWidth="1"/>
    <col min="9228" max="9228" width="12.7109375" style="991" customWidth="1"/>
    <col min="9229" max="9229" width="52.7109375" style="991" customWidth="1"/>
    <col min="9230" max="9233" width="0" style="991" hidden="1" customWidth="1"/>
    <col min="9234" max="9234" width="12.28515625" style="991" customWidth="1"/>
    <col min="9235" max="9235" width="6.42578125" style="991" customWidth="1"/>
    <col min="9236" max="9236" width="12.28515625" style="991" customWidth="1"/>
    <col min="9237" max="9237" width="0" style="991" hidden="1" customWidth="1"/>
    <col min="9238" max="9238" width="3.7109375" style="991" customWidth="1"/>
    <col min="9239" max="9239" width="11.140625" style="991" bestFit="1" customWidth="1"/>
    <col min="9240" max="9241" width="10.5703125" style="991"/>
    <col min="9242" max="9242" width="11.140625" style="991" customWidth="1"/>
    <col min="9243" max="9472" width="10.5703125" style="991"/>
    <col min="9473" max="9480" width="0" style="991" hidden="1" customWidth="1"/>
    <col min="9481" max="9481" width="3.7109375" style="991" customWidth="1"/>
    <col min="9482" max="9482" width="3.85546875" style="991" customWidth="1"/>
    <col min="9483" max="9483" width="3.7109375" style="991" customWidth="1"/>
    <col min="9484" max="9484" width="12.7109375" style="991" customWidth="1"/>
    <col min="9485" max="9485" width="52.7109375" style="991" customWidth="1"/>
    <col min="9486" max="9489" width="0" style="991" hidden="1" customWidth="1"/>
    <col min="9490" max="9490" width="12.28515625" style="991" customWidth="1"/>
    <col min="9491" max="9491" width="6.42578125" style="991" customWidth="1"/>
    <col min="9492" max="9492" width="12.28515625" style="991" customWidth="1"/>
    <col min="9493" max="9493" width="0" style="991" hidden="1" customWidth="1"/>
    <col min="9494" max="9494" width="3.7109375" style="991" customWidth="1"/>
    <col min="9495" max="9495" width="11.140625" style="991" bestFit="1" customWidth="1"/>
    <col min="9496" max="9497" width="10.5703125" style="991"/>
    <col min="9498" max="9498" width="11.140625" style="991" customWidth="1"/>
    <col min="9499" max="9728" width="10.5703125" style="991"/>
    <col min="9729" max="9736" width="0" style="991" hidden="1" customWidth="1"/>
    <col min="9737" max="9737" width="3.7109375" style="991" customWidth="1"/>
    <col min="9738" max="9738" width="3.85546875" style="991" customWidth="1"/>
    <col min="9739" max="9739" width="3.7109375" style="991" customWidth="1"/>
    <col min="9740" max="9740" width="12.7109375" style="991" customWidth="1"/>
    <col min="9741" max="9741" width="52.7109375" style="991" customWidth="1"/>
    <col min="9742" max="9745" width="0" style="991" hidden="1" customWidth="1"/>
    <col min="9746" max="9746" width="12.28515625" style="991" customWidth="1"/>
    <col min="9747" max="9747" width="6.42578125" style="991" customWidth="1"/>
    <col min="9748" max="9748" width="12.28515625" style="991" customWidth="1"/>
    <col min="9749" max="9749" width="0" style="991" hidden="1" customWidth="1"/>
    <col min="9750" max="9750" width="3.7109375" style="991" customWidth="1"/>
    <col min="9751" max="9751" width="11.140625" style="991" bestFit="1" customWidth="1"/>
    <col min="9752" max="9753" width="10.5703125" style="991"/>
    <col min="9754" max="9754" width="11.140625" style="991" customWidth="1"/>
    <col min="9755" max="9984" width="10.5703125" style="991"/>
    <col min="9985" max="9992" width="0" style="991" hidden="1" customWidth="1"/>
    <col min="9993" max="9993" width="3.7109375" style="991" customWidth="1"/>
    <col min="9994" max="9994" width="3.85546875" style="991" customWidth="1"/>
    <col min="9995" max="9995" width="3.7109375" style="991" customWidth="1"/>
    <col min="9996" max="9996" width="12.7109375" style="991" customWidth="1"/>
    <col min="9997" max="9997" width="52.7109375" style="991" customWidth="1"/>
    <col min="9998" max="10001" width="0" style="991" hidden="1" customWidth="1"/>
    <col min="10002" max="10002" width="12.28515625" style="991" customWidth="1"/>
    <col min="10003" max="10003" width="6.42578125" style="991" customWidth="1"/>
    <col min="10004" max="10004" width="12.28515625" style="991" customWidth="1"/>
    <col min="10005" max="10005" width="0" style="991" hidden="1" customWidth="1"/>
    <col min="10006" max="10006" width="3.7109375" style="991" customWidth="1"/>
    <col min="10007" max="10007" width="11.140625" style="991" bestFit="1" customWidth="1"/>
    <col min="10008" max="10009" width="10.5703125" style="991"/>
    <col min="10010" max="10010" width="11.140625" style="991" customWidth="1"/>
    <col min="10011" max="10240" width="10.5703125" style="991"/>
    <col min="10241" max="10248" width="0" style="991" hidden="1" customWidth="1"/>
    <col min="10249" max="10249" width="3.7109375" style="991" customWidth="1"/>
    <col min="10250" max="10250" width="3.85546875" style="991" customWidth="1"/>
    <col min="10251" max="10251" width="3.7109375" style="991" customWidth="1"/>
    <col min="10252" max="10252" width="12.7109375" style="991" customWidth="1"/>
    <col min="10253" max="10253" width="52.7109375" style="991" customWidth="1"/>
    <col min="10254" max="10257" width="0" style="991" hidden="1" customWidth="1"/>
    <col min="10258" max="10258" width="12.28515625" style="991" customWidth="1"/>
    <col min="10259" max="10259" width="6.42578125" style="991" customWidth="1"/>
    <col min="10260" max="10260" width="12.28515625" style="991" customWidth="1"/>
    <col min="10261" max="10261" width="0" style="991" hidden="1" customWidth="1"/>
    <col min="10262" max="10262" width="3.7109375" style="991" customWidth="1"/>
    <col min="10263" max="10263" width="11.140625" style="991" bestFit="1" customWidth="1"/>
    <col min="10264" max="10265" width="10.5703125" style="991"/>
    <col min="10266" max="10266" width="11.140625" style="991" customWidth="1"/>
    <col min="10267" max="10496" width="10.5703125" style="991"/>
    <col min="10497" max="10504" width="0" style="991" hidden="1" customWidth="1"/>
    <col min="10505" max="10505" width="3.7109375" style="991" customWidth="1"/>
    <col min="10506" max="10506" width="3.85546875" style="991" customWidth="1"/>
    <col min="10507" max="10507" width="3.7109375" style="991" customWidth="1"/>
    <col min="10508" max="10508" width="12.7109375" style="991" customWidth="1"/>
    <col min="10509" max="10509" width="52.7109375" style="991" customWidth="1"/>
    <col min="10510" max="10513" width="0" style="991" hidden="1" customWidth="1"/>
    <col min="10514" max="10514" width="12.28515625" style="991" customWidth="1"/>
    <col min="10515" max="10515" width="6.42578125" style="991" customWidth="1"/>
    <col min="10516" max="10516" width="12.28515625" style="991" customWidth="1"/>
    <col min="10517" max="10517" width="0" style="991" hidden="1" customWidth="1"/>
    <col min="10518" max="10518" width="3.7109375" style="991" customWidth="1"/>
    <col min="10519" max="10519" width="11.140625" style="991" bestFit="1" customWidth="1"/>
    <col min="10520" max="10521" width="10.5703125" style="991"/>
    <col min="10522" max="10522" width="11.140625" style="991" customWidth="1"/>
    <col min="10523" max="10752" width="10.5703125" style="991"/>
    <col min="10753" max="10760" width="0" style="991" hidden="1" customWidth="1"/>
    <col min="10761" max="10761" width="3.7109375" style="991" customWidth="1"/>
    <col min="10762" max="10762" width="3.85546875" style="991" customWidth="1"/>
    <col min="10763" max="10763" width="3.7109375" style="991" customWidth="1"/>
    <col min="10764" max="10764" width="12.7109375" style="991" customWidth="1"/>
    <col min="10765" max="10765" width="52.7109375" style="991" customWidth="1"/>
    <col min="10766" max="10769" width="0" style="991" hidden="1" customWidth="1"/>
    <col min="10770" max="10770" width="12.28515625" style="991" customWidth="1"/>
    <col min="10771" max="10771" width="6.42578125" style="991" customWidth="1"/>
    <col min="10772" max="10772" width="12.28515625" style="991" customWidth="1"/>
    <col min="10773" max="10773" width="0" style="991" hidden="1" customWidth="1"/>
    <col min="10774" max="10774" width="3.7109375" style="991" customWidth="1"/>
    <col min="10775" max="10775" width="11.140625" style="991" bestFit="1" customWidth="1"/>
    <col min="10776" max="10777" width="10.5703125" style="991"/>
    <col min="10778" max="10778" width="11.140625" style="991" customWidth="1"/>
    <col min="10779" max="11008" width="10.5703125" style="991"/>
    <col min="11009" max="11016" width="0" style="991" hidden="1" customWidth="1"/>
    <col min="11017" max="11017" width="3.7109375" style="991" customWidth="1"/>
    <col min="11018" max="11018" width="3.85546875" style="991" customWidth="1"/>
    <col min="11019" max="11019" width="3.7109375" style="991" customWidth="1"/>
    <col min="11020" max="11020" width="12.7109375" style="991" customWidth="1"/>
    <col min="11021" max="11021" width="52.7109375" style="991" customWidth="1"/>
    <col min="11022" max="11025" width="0" style="991" hidden="1" customWidth="1"/>
    <col min="11026" max="11026" width="12.28515625" style="991" customWidth="1"/>
    <col min="11027" max="11027" width="6.42578125" style="991" customWidth="1"/>
    <col min="11028" max="11028" width="12.28515625" style="991" customWidth="1"/>
    <col min="11029" max="11029" width="0" style="991" hidden="1" customWidth="1"/>
    <col min="11030" max="11030" width="3.7109375" style="991" customWidth="1"/>
    <col min="11031" max="11031" width="11.140625" style="991" bestFit="1" customWidth="1"/>
    <col min="11032" max="11033" width="10.5703125" style="991"/>
    <col min="11034" max="11034" width="11.140625" style="991" customWidth="1"/>
    <col min="11035" max="11264" width="10.5703125" style="991"/>
    <col min="11265" max="11272" width="0" style="991" hidden="1" customWidth="1"/>
    <col min="11273" max="11273" width="3.7109375" style="991" customWidth="1"/>
    <col min="11274" max="11274" width="3.85546875" style="991" customWidth="1"/>
    <col min="11275" max="11275" width="3.7109375" style="991" customWidth="1"/>
    <col min="11276" max="11276" width="12.7109375" style="991" customWidth="1"/>
    <col min="11277" max="11277" width="52.7109375" style="991" customWidth="1"/>
    <col min="11278" max="11281" width="0" style="991" hidden="1" customWidth="1"/>
    <col min="11282" max="11282" width="12.28515625" style="991" customWidth="1"/>
    <col min="11283" max="11283" width="6.42578125" style="991" customWidth="1"/>
    <col min="11284" max="11284" width="12.28515625" style="991" customWidth="1"/>
    <col min="11285" max="11285" width="0" style="991" hidden="1" customWidth="1"/>
    <col min="11286" max="11286" width="3.7109375" style="991" customWidth="1"/>
    <col min="11287" max="11287" width="11.140625" style="991" bestFit="1" customWidth="1"/>
    <col min="11288" max="11289" width="10.5703125" style="991"/>
    <col min="11290" max="11290" width="11.140625" style="991" customWidth="1"/>
    <col min="11291" max="11520" width="10.5703125" style="991"/>
    <col min="11521" max="11528" width="0" style="991" hidden="1" customWidth="1"/>
    <col min="11529" max="11529" width="3.7109375" style="991" customWidth="1"/>
    <col min="11530" max="11530" width="3.85546875" style="991" customWidth="1"/>
    <col min="11531" max="11531" width="3.7109375" style="991" customWidth="1"/>
    <col min="11532" max="11532" width="12.7109375" style="991" customWidth="1"/>
    <col min="11533" max="11533" width="52.7109375" style="991" customWidth="1"/>
    <col min="11534" max="11537" width="0" style="991" hidden="1" customWidth="1"/>
    <col min="11538" max="11538" width="12.28515625" style="991" customWidth="1"/>
    <col min="11539" max="11539" width="6.42578125" style="991" customWidth="1"/>
    <col min="11540" max="11540" width="12.28515625" style="991" customWidth="1"/>
    <col min="11541" max="11541" width="0" style="991" hidden="1" customWidth="1"/>
    <col min="11542" max="11542" width="3.7109375" style="991" customWidth="1"/>
    <col min="11543" max="11543" width="11.140625" style="991" bestFit="1" customWidth="1"/>
    <col min="11544" max="11545" width="10.5703125" style="991"/>
    <col min="11546" max="11546" width="11.140625" style="991" customWidth="1"/>
    <col min="11547" max="11776" width="10.5703125" style="991"/>
    <col min="11777" max="11784" width="0" style="991" hidden="1" customWidth="1"/>
    <col min="11785" max="11785" width="3.7109375" style="991" customWidth="1"/>
    <col min="11786" max="11786" width="3.85546875" style="991" customWidth="1"/>
    <col min="11787" max="11787" width="3.7109375" style="991" customWidth="1"/>
    <col min="11788" max="11788" width="12.7109375" style="991" customWidth="1"/>
    <col min="11789" max="11789" width="52.7109375" style="991" customWidth="1"/>
    <col min="11790" max="11793" width="0" style="991" hidden="1" customWidth="1"/>
    <col min="11794" max="11794" width="12.28515625" style="991" customWidth="1"/>
    <col min="11795" max="11795" width="6.42578125" style="991" customWidth="1"/>
    <col min="11796" max="11796" width="12.28515625" style="991" customWidth="1"/>
    <col min="11797" max="11797" width="0" style="991" hidden="1" customWidth="1"/>
    <col min="11798" max="11798" width="3.7109375" style="991" customWidth="1"/>
    <col min="11799" max="11799" width="11.140625" style="991" bestFit="1" customWidth="1"/>
    <col min="11800" max="11801" width="10.5703125" style="991"/>
    <col min="11802" max="11802" width="11.140625" style="991" customWidth="1"/>
    <col min="11803" max="12032" width="10.5703125" style="991"/>
    <col min="12033" max="12040" width="0" style="991" hidden="1" customWidth="1"/>
    <col min="12041" max="12041" width="3.7109375" style="991" customWidth="1"/>
    <col min="12042" max="12042" width="3.85546875" style="991" customWidth="1"/>
    <col min="12043" max="12043" width="3.7109375" style="991" customWidth="1"/>
    <col min="12044" max="12044" width="12.7109375" style="991" customWidth="1"/>
    <col min="12045" max="12045" width="52.7109375" style="991" customWidth="1"/>
    <col min="12046" max="12049" width="0" style="991" hidden="1" customWidth="1"/>
    <col min="12050" max="12050" width="12.28515625" style="991" customWidth="1"/>
    <col min="12051" max="12051" width="6.42578125" style="991" customWidth="1"/>
    <col min="12052" max="12052" width="12.28515625" style="991" customWidth="1"/>
    <col min="12053" max="12053" width="0" style="991" hidden="1" customWidth="1"/>
    <col min="12054" max="12054" width="3.7109375" style="991" customWidth="1"/>
    <col min="12055" max="12055" width="11.140625" style="991" bestFit="1" customWidth="1"/>
    <col min="12056" max="12057" width="10.5703125" style="991"/>
    <col min="12058" max="12058" width="11.140625" style="991" customWidth="1"/>
    <col min="12059" max="12288" width="10.5703125" style="991"/>
    <col min="12289" max="12296" width="0" style="991" hidden="1" customWidth="1"/>
    <col min="12297" max="12297" width="3.7109375" style="991" customWidth="1"/>
    <col min="12298" max="12298" width="3.85546875" style="991" customWidth="1"/>
    <col min="12299" max="12299" width="3.7109375" style="991" customWidth="1"/>
    <col min="12300" max="12300" width="12.7109375" style="991" customWidth="1"/>
    <col min="12301" max="12301" width="52.7109375" style="991" customWidth="1"/>
    <col min="12302" max="12305" width="0" style="991" hidden="1" customWidth="1"/>
    <col min="12306" max="12306" width="12.28515625" style="991" customWidth="1"/>
    <col min="12307" max="12307" width="6.42578125" style="991" customWidth="1"/>
    <col min="12308" max="12308" width="12.28515625" style="991" customWidth="1"/>
    <col min="12309" max="12309" width="0" style="991" hidden="1" customWidth="1"/>
    <col min="12310" max="12310" width="3.7109375" style="991" customWidth="1"/>
    <col min="12311" max="12311" width="11.140625" style="991" bestFit="1" customWidth="1"/>
    <col min="12312" max="12313" width="10.5703125" style="991"/>
    <col min="12314" max="12314" width="11.140625" style="991" customWidth="1"/>
    <col min="12315" max="12544" width="10.5703125" style="991"/>
    <col min="12545" max="12552" width="0" style="991" hidden="1" customWidth="1"/>
    <col min="12553" max="12553" width="3.7109375" style="991" customWidth="1"/>
    <col min="12554" max="12554" width="3.85546875" style="991" customWidth="1"/>
    <col min="12555" max="12555" width="3.7109375" style="991" customWidth="1"/>
    <col min="12556" max="12556" width="12.7109375" style="991" customWidth="1"/>
    <col min="12557" max="12557" width="52.7109375" style="991" customWidth="1"/>
    <col min="12558" max="12561" width="0" style="991" hidden="1" customWidth="1"/>
    <col min="12562" max="12562" width="12.28515625" style="991" customWidth="1"/>
    <col min="12563" max="12563" width="6.42578125" style="991" customWidth="1"/>
    <col min="12564" max="12564" width="12.28515625" style="991" customWidth="1"/>
    <col min="12565" max="12565" width="0" style="991" hidden="1" customWidth="1"/>
    <col min="12566" max="12566" width="3.7109375" style="991" customWidth="1"/>
    <col min="12567" max="12567" width="11.140625" style="991" bestFit="1" customWidth="1"/>
    <col min="12568" max="12569" width="10.5703125" style="991"/>
    <col min="12570" max="12570" width="11.140625" style="991" customWidth="1"/>
    <col min="12571" max="12800" width="10.5703125" style="991"/>
    <col min="12801" max="12808" width="0" style="991" hidden="1" customWidth="1"/>
    <col min="12809" max="12809" width="3.7109375" style="991" customWidth="1"/>
    <col min="12810" max="12810" width="3.85546875" style="991" customWidth="1"/>
    <col min="12811" max="12811" width="3.7109375" style="991" customWidth="1"/>
    <col min="12812" max="12812" width="12.7109375" style="991" customWidth="1"/>
    <col min="12813" max="12813" width="52.7109375" style="991" customWidth="1"/>
    <col min="12814" max="12817" width="0" style="991" hidden="1" customWidth="1"/>
    <col min="12818" max="12818" width="12.28515625" style="991" customWidth="1"/>
    <col min="12819" max="12819" width="6.42578125" style="991" customWidth="1"/>
    <col min="12820" max="12820" width="12.28515625" style="991" customWidth="1"/>
    <col min="12821" max="12821" width="0" style="991" hidden="1" customWidth="1"/>
    <col min="12822" max="12822" width="3.7109375" style="991" customWidth="1"/>
    <col min="12823" max="12823" width="11.140625" style="991" bestFit="1" customWidth="1"/>
    <col min="12824" max="12825" width="10.5703125" style="991"/>
    <col min="12826" max="12826" width="11.140625" style="991" customWidth="1"/>
    <col min="12827" max="13056" width="10.5703125" style="991"/>
    <col min="13057" max="13064" width="0" style="991" hidden="1" customWidth="1"/>
    <col min="13065" max="13065" width="3.7109375" style="991" customWidth="1"/>
    <col min="13066" max="13066" width="3.85546875" style="991" customWidth="1"/>
    <col min="13067" max="13067" width="3.7109375" style="991" customWidth="1"/>
    <col min="13068" max="13068" width="12.7109375" style="991" customWidth="1"/>
    <col min="13069" max="13069" width="52.7109375" style="991" customWidth="1"/>
    <col min="13070" max="13073" width="0" style="991" hidden="1" customWidth="1"/>
    <col min="13074" max="13074" width="12.28515625" style="991" customWidth="1"/>
    <col min="13075" max="13075" width="6.42578125" style="991" customWidth="1"/>
    <col min="13076" max="13076" width="12.28515625" style="991" customWidth="1"/>
    <col min="13077" max="13077" width="0" style="991" hidden="1" customWidth="1"/>
    <col min="13078" max="13078" width="3.7109375" style="991" customWidth="1"/>
    <col min="13079" max="13079" width="11.140625" style="991" bestFit="1" customWidth="1"/>
    <col min="13080" max="13081" width="10.5703125" style="991"/>
    <col min="13082" max="13082" width="11.140625" style="991" customWidth="1"/>
    <col min="13083" max="13312" width="10.5703125" style="991"/>
    <col min="13313" max="13320" width="0" style="991" hidden="1" customWidth="1"/>
    <col min="13321" max="13321" width="3.7109375" style="991" customWidth="1"/>
    <col min="13322" max="13322" width="3.85546875" style="991" customWidth="1"/>
    <col min="13323" max="13323" width="3.7109375" style="991" customWidth="1"/>
    <col min="13324" max="13324" width="12.7109375" style="991" customWidth="1"/>
    <col min="13325" max="13325" width="52.7109375" style="991" customWidth="1"/>
    <col min="13326" max="13329" width="0" style="991" hidden="1" customWidth="1"/>
    <col min="13330" max="13330" width="12.28515625" style="991" customWidth="1"/>
    <col min="13331" max="13331" width="6.42578125" style="991" customWidth="1"/>
    <col min="13332" max="13332" width="12.28515625" style="991" customWidth="1"/>
    <col min="13333" max="13333" width="0" style="991" hidden="1" customWidth="1"/>
    <col min="13334" max="13334" width="3.7109375" style="991" customWidth="1"/>
    <col min="13335" max="13335" width="11.140625" style="991" bestFit="1" customWidth="1"/>
    <col min="13336" max="13337" width="10.5703125" style="991"/>
    <col min="13338" max="13338" width="11.140625" style="991" customWidth="1"/>
    <col min="13339" max="13568" width="10.5703125" style="991"/>
    <col min="13569" max="13576" width="0" style="991" hidden="1" customWidth="1"/>
    <col min="13577" max="13577" width="3.7109375" style="991" customWidth="1"/>
    <col min="13578" max="13578" width="3.85546875" style="991" customWidth="1"/>
    <col min="13579" max="13579" width="3.7109375" style="991" customWidth="1"/>
    <col min="13580" max="13580" width="12.7109375" style="991" customWidth="1"/>
    <col min="13581" max="13581" width="52.7109375" style="991" customWidth="1"/>
    <col min="13582" max="13585" width="0" style="991" hidden="1" customWidth="1"/>
    <col min="13586" max="13586" width="12.28515625" style="991" customWidth="1"/>
    <col min="13587" max="13587" width="6.42578125" style="991" customWidth="1"/>
    <col min="13588" max="13588" width="12.28515625" style="991" customWidth="1"/>
    <col min="13589" max="13589" width="0" style="991" hidden="1" customWidth="1"/>
    <col min="13590" max="13590" width="3.7109375" style="991" customWidth="1"/>
    <col min="13591" max="13591" width="11.140625" style="991" bestFit="1" customWidth="1"/>
    <col min="13592" max="13593" width="10.5703125" style="991"/>
    <col min="13594" max="13594" width="11.140625" style="991" customWidth="1"/>
    <col min="13595" max="13824" width="10.5703125" style="991"/>
    <col min="13825" max="13832" width="0" style="991" hidden="1" customWidth="1"/>
    <col min="13833" max="13833" width="3.7109375" style="991" customWidth="1"/>
    <col min="13834" max="13834" width="3.85546875" style="991" customWidth="1"/>
    <col min="13835" max="13835" width="3.7109375" style="991" customWidth="1"/>
    <col min="13836" max="13836" width="12.7109375" style="991" customWidth="1"/>
    <col min="13837" max="13837" width="52.7109375" style="991" customWidth="1"/>
    <col min="13838" max="13841" width="0" style="991" hidden="1" customWidth="1"/>
    <col min="13842" max="13842" width="12.28515625" style="991" customWidth="1"/>
    <col min="13843" max="13843" width="6.42578125" style="991" customWidth="1"/>
    <col min="13844" max="13844" width="12.28515625" style="991" customWidth="1"/>
    <col min="13845" max="13845" width="0" style="991" hidden="1" customWidth="1"/>
    <col min="13846" max="13846" width="3.7109375" style="991" customWidth="1"/>
    <col min="13847" max="13847" width="11.140625" style="991" bestFit="1" customWidth="1"/>
    <col min="13848" max="13849" width="10.5703125" style="991"/>
    <col min="13850" max="13850" width="11.140625" style="991" customWidth="1"/>
    <col min="13851" max="14080" width="10.5703125" style="991"/>
    <col min="14081" max="14088" width="0" style="991" hidden="1" customWidth="1"/>
    <col min="14089" max="14089" width="3.7109375" style="991" customWidth="1"/>
    <col min="14090" max="14090" width="3.85546875" style="991" customWidth="1"/>
    <col min="14091" max="14091" width="3.7109375" style="991" customWidth="1"/>
    <col min="14092" max="14092" width="12.7109375" style="991" customWidth="1"/>
    <col min="14093" max="14093" width="52.7109375" style="991" customWidth="1"/>
    <col min="14094" max="14097" width="0" style="991" hidden="1" customWidth="1"/>
    <col min="14098" max="14098" width="12.28515625" style="991" customWidth="1"/>
    <col min="14099" max="14099" width="6.42578125" style="991" customWidth="1"/>
    <col min="14100" max="14100" width="12.28515625" style="991" customWidth="1"/>
    <col min="14101" max="14101" width="0" style="991" hidden="1" customWidth="1"/>
    <col min="14102" max="14102" width="3.7109375" style="991" customWidth="1"/>
    <col min="14103" max="14103" width="11.140625" style="991" bestFit="1" customWidth="1"/>
    <col min="14104" max="14105" width="10.5703125" style="991"/>
    <col min="14106" max="14106" width="11.140625" style="991" customWidth="1"/>
    <col min="14107" max="14336" width="10.5703125" style="991"/>
    <col min="14337" max="14344" width="0" style="991" hidden="1" customWidth="1"/>
    <col min="14345" max="14345" width="3.7109375" style="991" customWidth="1"/>
    <col min="14346" max="14346" width="3.85546875" style="991" customWidth="1"/>
    <col min="14347" max="14347" width="3.7109375" style="991" customWidth="1"/>
    <col min="14348" max="14348" width="12.7109375" style="991" customWidth="1"/>
    <col min="14349" max="14349" width="52.7109375" style="991" customWidth="1"/>
    <col min="14350" max="14353" width="0" style="991" hidden="1" customWidth="1"/>
    <col min="14354" max="14354" width="12.28515625" style="991" customWidth="1"/>
    <col min="14355" max="14355" width="6.42578125" style="991" customWidth="1"/>
    <col min="14356" max="14356" width="12.28515625" style="991" customWidth="1"/>
    <col min="14357" max="14357" width="0" style="991" hidden="1" customWidth="1"/>
    <col min="14358" max="14358" width="3.7109375" style="991" customWidth="1"/>
    <col min="14359" max="14359" width="11.140625" style="991" bestFit="1" customWidth="1"/>
    <col min="14360" max="14361" width="10.5703125" style="991"/>
    <col min="14362" max="14362" width="11.140625" style="991" customWidth="1"/>
    <col min="14363" max="14592" width="10.5703125" style="991"/>
    <col min="14593" max="14600" width="0" style="991" hidden="1" customWidth="1"/>
    <col min="14601" max="14601" width="3.7109375" style="991" customWidth="1"/>
    <col min="14602" max="14602" width="3.85546875" style="991" customWidth="1"/>
    <col min="14603" max="14603" width="3.7109375" style="991" customWidth="1"/>
    <col min="14604" max="14604" width="12.7109375" style="991" customWidth="1"/>
    <col min="14605" max="14605" width="52.7109375" style="991" customWidth="1"/>
    <col min="14606" max="14609" width="0" style="991" hidden="1" customWidth="1"/>
    <col min="14610" max="14610" width="12.28515625" style="991" customWidth="1"/>
    <col min="14611" max="14611" width="6.42578125" style="991" customWidth="1"/>
    <col min="14612" max="14612" width="12.28515625" style="991" customWidth="1"/>
    <col min="14613" max="14613" width="0" style="991" hidden="1" customWidth="1"/>
    <col min="14614" max="14614" width="3.7109375" style="991" customWidth="1"/>
    <col min="14615" max="14615" width="11.140625" style="991" bestFit="1" customWidth="1"/>
    <col min="14616" max="14617" width="10.5703125" style="991"/>
    <col min="14618" max="14618" width="11.140625" style="991" customWidth="1"/>
    <col min="14619" max="14848" width="10.5703125" style="991"/>
    <col min="14849" max="14856" width="0" style="991" hidden="1" customWidth="1"/>
    <col min="14857" max="14857" width="3.7109375" style="991" customWidth="1"/>
    <col min="14858" max="14858" width="3.85546875" style="991" customWidth="1"/>
    <col min="14859" max="14859" width="3.7109375" style="991" customWidth="1"/>
    <col min="14860" max="14860" width="12.7109375" style="991" customWidth="1"/>
    <col min="14861" max="14861" width="52.7109375" style="991" customWidth="1"/>
    <col min="14862" max="14865" width="0" style="991" hidden="1" customWidth="1"/>
    <col min="14866" max="14866" width="12.28515625" style="991" customWidth="1"/>
    <col min="14867" max="14867" width="6.42578125" style="991" customWidth="1"/>
    <col min="14868" max="14868" width="12.28515625" style="991" customWidth="1"/>
    <col min="14869" max="14869" width="0" style="991" hidden="1" customWidth="1"/>
    <col min="14870" max="14870" width="3.7109375" style="991" customWidth="1"/>
    <col min="14871" max="14871" width="11.140625" style="991" bestFit="1" customWidth="1"/>
    <col min="14872" max="14873" width="10.5703125" style="991"/>
    <col min="14874" max="14874" width="11.140625" style="991" customWidth="1"/>
    <col min="14875" max="15104" width="10.5703125" style="991"/>
    <col min="15105" max="15112" width="0" style="991" hidden="1" customWidth="1"/>
    <col min="15113" max="15113" width="3.7109375" style="991" customWidth="1"/>
    <col min="15114" max="15114" width="3.85546875" style="991" customWidth="1"/>
    <col min="15115" max="15115" width="3.7109375" style="991" customWidth="1"/>
    <col min="15116" max="15116" width="12.7109375" style="991" customWidth="1"/>
    <col min="15117" max="15117" width="52.7109375" style="991" customWidth="1"/>
    <col min="15118" max="15121" width="0" style="991" hidden="1" customWidth="1"/>
    <col min="15122" max="15122" width="12.28515625" style="991" customWidth="1"/>
    <col min="15123" max="15123" width="6.42578125" style="991" customWidth="1"/>
    <col min="15124" max="15124" width="12.28515625" style="991" customWidth="1"/>
    <col min="15125" max="15125" width="0" style="991" hidden="1" customWidth="1"/>
    <col min="15126" max="15126" width="3.7109375" style="991" customWidth="1"/>
    <col min="15127" max="15127" width="11.140625" style="991" bestFit="1" customWidth="1"/>
    <col min="15128" max="15129" width="10.5703125" style="991"/>
    <col min="15130" max="15130" width="11.140625" style="991" customWidth="1"/>
    <col min="15131" max="15360" width="10.5703125" style="991"/>
    <col min="15361" max="15368" width="0" style="991" hidden="1" customWidth="1"/>
    <col min="15369" max="15369" width="3.7109375" style="991" customWidth="1"/>
    <col min="15370" max="15370" width="3.85546875" style="991" customWidth="1"/>
    <col min="15371" max="15371" width="3.7109375" style="991" customWidth="1"/>
    <col min="15372" max="15372" width="12.7109375" style="991" customWidth="1"/>
    <col min="15373" max="15373" width="52.7109375" style="991" customWidth="1"/>
    <col min="15374" max="15377" width="0" style="991" hidden="1" customWidth="1"/>
    <col min="15378" max="15378" width="12.28515625" style="991" customWidth="1"/>
    <col min="15379" max="15379" width="6.42578125" style="991" customWidth="1"/>
    <col min="15380" max="15380" width="12.28515625" style="991" customWidth="1"/>
    <col min="15381" max="15381" width="0" style="991" hidden="1" customWidth="1"/>
    <col min="15382" max="15382" width="3.7109375" style="991" customWidth="1"/>
    <col min="15383" max="15383" width="11.140625" style="991" bestFit="1" customWidth="1"/>
    <col min="15384" max="15385" width="10.5703125" style="991"/>
    <col min="15386" max="15386" width="11.140625" style="991" customWidth="1"/>
    <col min="15387" max="15616" width="10.5703125" style="991"/>
    <col min="15617" max="15624" width="0" style="991" hidden="1" customWidth="1"/>
    <col min="15625" max="15625" width="3.7109375" style="991" customWidth="1"/>
    <col min="15626" max="15626" width="3.85546875" style="991" customWidth="1"/>
    <col min="15627" max="15627" width="3.7109375" style="991" customWidth="1"/>
    <col min="15628" max="15628" width="12.7109375" style="991" customWidth="1"/>
    <col min="15629" max="15629" width="52.7109375" style="991" customWidth="1"/>
    <col min="15630" max="15633" width="0" style="991" hidden="1" customWidth="1"/>
    <col min="15634" max="15634" width="12.28515625" style="991" customWidth="1"/>
    <col min="15635" max="15635" width="6.42578125" style="991" customWidth="1"/>
    <col min="15636" max="15636" width="12.28515625" style="991" customWidth="1"/>
    <col min="15637" max="15637" width="0" style="991" hidden="1" customWidth="1"/>
    <col min="15638" max="15638" width="3.7109375" style="991" customWidth="1"/>
    <col min="15639" max="15639" width="11.140625" style="991" bestFit="1" customWidth="1"/>
    <col min="15640" max="15641" width="10.5703125" style="991"/>
    <col min="15642" max="15642" width="11.140625" style="991" customWidth="1"/>
    <col min="15643" max="15872" width="10.5703125" style="991"/>
    <col min="15873" max="15880" width="0" style="991" hidden="1" customWidth="1"/>
    <col min="15881" max="15881" width="3.7109375" style="991" customWidth="1"/>
    <col min="15882" max="15882" width="3.85546875" style="991" customWidth="1"/>
    <col min="15883" max="15883" width="3.7109375" style="991" customWidth="1"/>
    <col min="15884" max="15884" width="12.7109375" style="991" customWidth="1"/>
    <col min="15885" max="15885" width="52.7109375" style="991" customWidth="1"/>
    <col min="15886" max="15889" width="0" style="991" hidden="1" customWidth="1"/>
    <col min="15890" max="15890" width="12.28515625" style="991" customWidth="1"/>
    <col min="15891" max="15891" width="6.42578125" style="991" customWidth="1"/>
    <col min="15892" max="15892" width="12.28515625" style="991" customWidth="1"/>
    <col min="15893" max="15893" width="0" style="991" hidden="1" customWidth="1"/>
    <col min="15894" max="15894" width="3.7109375" style="991" customWidth="1"/>
    <col min="15895" max="15895" width="11.140625" style="991" bestFit="1" customWidth="1"/>
    <col min="15896" max="15897" width="10.5703125" style="991"/>
    <col min="15898" max="15898" width="11.140625" style="991" customWidth="1"/>
    <col min="15899" max="16128" width="10.5703125" style="991"/>
    <col min="16129" max="16136" width="0" style="991" hidden="1" customWidth="1"/>
    <col min="16137" max="16137" width="3.7109375" style="991" customWidth="1"/>
    <col min="16138" max="16138" width="3.85546875" style="991" customWidth="1"/>
    <col min="16139" max="16139" width="3.7109375" style="991" customWidth="1"/>
    <col min="16140" max="16140" width="12.7109375" style="991" customWidth="1"/>
    <col min="16141" max="16141" width="52.7109375" style="991" customWidth="1"/>
    <col min="16142" max="16145" width="0" style="991" hidden="1" customWidth="1"/>
    <col min="16146" max="16146" width="12.28515625" style="991" customWidth="1"/>
    <col min="16147" max="16147" width="6.42578125" style="991" customWidth="1"/>
    <col min="16148" max="16148" width="12.28515625" style="991" customWidth="1"/>
    <col min="16149" max="16149" width="0" style="991" hidden="1" customWidth="1"/>
    <col min="16150" max="16150" width="3.7109375" style="991" customWidth="1"/>
    <col min="16151" max="16151" width="11.140625" style="991" bestFit="1" customWidth="1"/>
    <col min="16152" max="16153" width="10.5703125" style="991"/>
    <col min="16154" max="16154" width="11.140625" style="991" customWidth="1"/>
    <col min="16155" max="16384" width="10.5703125" style="991"/>
  </cols>
  <sheetData>
    <row r="1" spans="1:34" hidden="1">
      <c r="Q1" s="769"/>
      <c r="R1" s="769"/>
    </row>
    <row r="2" spans="1:34" hidden="1">
      <c r="U2" s="769"/>
    </row>
    <row r="3" spans="1:34" hidden="1"/>
    <row r="4" spans="1:34" ht="3" customHeight="1">
      <c r="J4" s="996"/>
      <c r="K4" s="996"/>
      <c r="L4" s="992"/>
      <c r="M4" s="992"/>
      <c r="N4" s="992"/>
      <c r="O4" s="999"/>
      <c r="P4" s="999"/>
      <c r="Q4" s="999"/>
      <c r="R4" s="999"/>
      <c r="S4" s="999"/>
      <c r="T4" s="999"/>
      <c r="U4" s="999"/>
    </row>
    <row r="5" spans="1:34" ht="22.5" customHeight="1">
      <c r="J5" s="996"/>
      <c r="K5" s="996"/>
      <c r="L5" s="1232" t="s">
        <v>630</v>
      </c>
      <c r="M5" s="1232"/>
      <c r="N5" s="1232"/>
      <c r="O5" s="1232"/>
      <c r="P5" s="1232"/>
      <c r="Q5" s="1232"/>
      <c r="R5" s="1232"/>
      <c r="S5" s="1232"/>
      <c r="T5" s="1232"/>
      <c r="U5" s="665"/>
    </row>
    <row r="6" spans="1:34" ht="3" customHeight="1">
      <c r="J6" s="996"/>
      <c r="K6" s="996"/>
      <c r="L6" s="992"/>
      <c r="M6" s="992"/>
      <c r="N6" s="992"/>
      <c r="O6" s="756"/>
      <c r="P6" s="756"/>
      <c r="Q6" s="756"/>
      <c r="R6" s="756"/>
      <c r="S6" s="756"/>
      <c r="T6" s="756"/>
      <c r="U6" s="756"/>
      <c r="V6" s="999"/>
    </row>
    <row r="7" spans="1:34" s="1008" customFormat="1" ht="22.5">
      <c r="A7" s="1014"/>
      <c r="B7" s="1014"/>
      <c r="C7" s="1014"/>
      <c r="D7" s="1014"/>
      <c r="E7" s="1014"/>
      <c r="F7" s="1014"/>
      <c r="G7" s="1014"/>
      <c r="H7" s="1014"/>
      <c r="L7" s="500"/>
      <c r="M7" s="618" t="s">
        <v>501</v>
      </c>
      <c r="N7" s="667"/>
      <c r="O7" s="1209" t="str">
        <f>IF(NameOrPr_ch="",IF(NameOrPr="","",NameOrPr),NameOrPr_ch)</f>
        <v>Министерство тарифного регулирования и энергетики Челябинской области</v>
      </c>
      <c r="P7" s="1209"/>
      <c r="Q7" s="1209"/>
      <c r="R7" s="1209"/>
      <c r="S7" s="1209"/>
      <c r="T7" s="1209"/>
      <c r="U7" s="768"/>
      <c r="V7" s="768"/>
      <c r="W7" s="520"/>
      <c r="X7" s="1014"/>
      <c r="Y7" s="1014"/>
      <c r="Z7" s="1014"/>
      <c r="AA7" s="1014"/>
      <c r="AB7" s="1014"/>
      <c r="AC7" s="1014"/>
      <c r="AD7" s="1014"/>
      <c r="AE7" s="1014"/>
      <c r="AF7" s="1014"/>
      <c r="AG7" s="1014"/>
      <c r="AH7" s="1014"/>
    </row>
    <row r="8" spans="1:34" s="1008" customFormat="1" ht="18.75">
      <c r="A8" s="1014"/>
      <c r="B8" s="1014"/>
      <c r="C8" s="1014"/>
      <c r="D8" s="1014"/>
      <c r="E8" s="1014"/>
      <c r="F8" s="1014"/>
      <c r="G8" s="1014"/>
      <c r="H8" s="1014"/>
      <c r="L8" s="500"/>
      <c r="M8" s="618" t="s">
        <v>595</v>
      </c>
      <c r="N8" s="667"/>
      <c r="O8" s="1209" t="str">
        <f>IF(datePr_ch="",IF(datePr="","",datePr),datePr_ch)</f>
        <v>05.12.2019</v>
      </c>
      <c r="P8" s="1209"/>
      <c r="Q8" s="1209"/>
      <c r="R8" s="1209"/>
      <c r="S8" s="1209"/>
      <c r="T8" s="1209"/>
      <c r="U8" s="768"/>
      <c r="V8" s="768"/>
      <c r="W8" s="520"/>
      <c r="X8" s="1014"/>
      <c r="Y8" s="1014"/>
      <c r="Z8" s="1014"/>
      <c r="AA8" s="1014"/>
      <c r="AB8" s="1014"/>
      <c r="AC8" s="1014"/>
      <c r="AD8" s="1014"/>
      <c r="AE8" s="1014"/>
      <c r="AF8" s="1014"/>
      <c r="AG8" s="1014"/>
      <c r="AH8" s="1014"/>
    </row>
    <row r="9" spans="1:34" s="1008" customFormat="1" ht="18.75">
      <c r="A9" s="1014"/>
      <c r="B9" s="1014"/>
      <c r="C9" s="1014"/>
      <c r="D9" s="1014"/>
      <c r="E9" s="1014"/>
      <c r="F9" s="1014"/>
      <c r="G9" s="1014"/>
      <c r="H9" s="1014"/>
      <c r="L9" s="762"/>
      <c r="M9" s="618" t="s">
        <v>594</v>
      </c>
      <c r="N9" s="667"/>
      <c r="O9" s="1209" t="str">
        <f>IF(numberPr_ch="",IF(numberPr="","",numberPr),numberPr_ch)</f>
        <v>90/114</v>
      </c>
      <c r="P9" s="1209"/>
      <c r="Q9" s="1209"/>
      <c r="R9" s="1209"/>
      <c r="S9" s="1209"/>
      <c r="T9" s="1209"/>
      <c r="U9" s="768"/>
      <c r="V9" s="768"/>
      <c r="W9" s="520"/>
      <c r="X9" s="1014"/>
      <c r="Y9" s="1014"/>
      <c r="Z9" s="1014"/>
      <c r="AA9" s="1014"/>
      <c r="AB9" s="1014"/>
      <c r="AC9" s="1014"/>
      <c r="AD9" s="1014"/>
      <c r="AE9" s="1014"/>
      <c r="AF9" s="1014"/>
      <c r="AG9" s="1014"/>
      <c r="AH9" s="1014"/>
    </row>
    <row r="10" spans="1:34" s="1008" customFormat="1" ht="18.75">
      <c r="A10" s="1014"/>
      <c r="B10" s="1014"/>
      <c r="C10" s="1014"/>
      <c r="D10" s="1014"/>
      <c r="E10" s="1014"/>
      <c r="F10" s="1014"/>
      <c r="G10" s="1014"/>
      <c r="H10" s="1014"/>
      <c r="L10" s="762"/>
      <c r="M10" s="618" t="s">
        <v>500</v>
      </c>
      <c r="N10" s="667"/>
      <c r="O10" s="1209" t="str">
        <f>IF(IstPub_ch="",IF(IstPub="","",IstPub),IstPub_ch)</f>
        <v>Сайт Министерства тарифного регулирования и энергетики Челябинской области, tarif74.ru</v>
      </c>
      <c r="P10" s="1209"/>
      <c r="Q10" s="1209"/>
      <c r="R10" s="1209"/>
      <c r="S10" s="1209"/>
      <c r="T10" s="1209"/>
      <c r="U10" s="768"/>
      <c r="V10" s="768"/>
      <c r="W10" s="520"/>
      <c r="X10" s="1014"/>
      <c r="Y10" s="1014"/>
      <c r="Z10" s="1014"/>
      <c r="AA10" s="1014"/>
      <c r="AB10" s="1014"/>
      <c r="AC10" s="1014"/>
      <c r="AD10" s="1014"/>
      <c r="AE10" s="1014"/>
      <c r="AF10" s="1014"/>
      <c r="AG10" s="1014"/>
      <c r="AH10" s="1014"/>
    </row>
    <row r="11" spans="1:34" s="1008" customFormat="1" ht="11.25" hidden="1">
      <c r="A11" s="1014"/>
      <c r="B11" s="1014"/>
      <c r="C11" s="1014"/>
      <c r="D11" s="1014"/>
      <c r="E11" s="1014"/>
      <c r="F11" s="1014"/>
      <c r="G11" s="1014"/>
      <c r="H11" s="1014"/>
      <c r="L11" s="1233"/>
      <c r="M11" s="1233"/>
      <c r="N11" s="1025"/>
      <c r="O11" s="768"/>
      <c r="P11" s="768"/>
      <c r="Q11" s="768"/>
      <c r="R11" s="768"/>
      <c r="S11" s="768"/>
      <c r="T11" s="768"/>
      <c r="U11" s="1012" t="s">
        <v>372</v>
      </c>
      <c r="X11" s="1014"/>
      <c r="Y11" s="1014"/>
      <c r="Z11" s="1014"/>
      <c r="AA11" s="1014"/>
      <c r="AB11" s="1014"/>
      <c r="AC11" s="1014"/>
      <c r="AD11" s="1014"/>
      <c r="AE11" s="1014"/>
      <c r="AF11" s="1014"/>
      <c r="AG11" s="1014"/>
      <c r="AH11" s="1014"/>
    </row>
    <row r="12" spans="1:34">
      <c r="J12" s="996"/>
      <c r="K12" s="996"/>
      <c r="L12" s="992"/>
      <c r="M12" s="992"/>
      <c r="N12" s="503"/>
      <c r="O12" s="1210"/>
      <c r="P12" s="1210"/>
      <c r="Q12" s="1210"/>
      <c r="R12" s="1210"/>
      <c r="S12" s="1210"/>
      <c r="T12" s="1210"/>
      <c r="U12" s="1210"/>
    </row>
    <row r="13" spans="1:34">
      <c r="J13" s="996"/>
      <c r="K13" s="996"/>
      <c r="L13" s="1152" t="s">
        <v>453</v>
      </c>
      <c r="M13" s="1152"/>
      <c r="N13" s="1152"/>
      <c r="O13" s="1152"/>
      <c r="P13" s="1152"/>
      <c r="Q13" s="1152"/>
      <c r="R13" s="1152"/>
      <c r="S13" s="1152"/>
      <c r="T13" s="1152"/>
      <c r="U13" s="1152"/>
      <c r="V13" s="1152"/>
      <c r="W13" s="1152" t="s">
        <v>454</v>
      </c>
    </row>
    <row r="14" spans="1:34" ht="14.25" customHeight="1">
      <c r="J14" s="996"/>
      <c r="K14" s="996"/>
      <c r="L14" s="1216" t="s">
        <v>91</v>
      </c>
      <c r="M14" s="1216" t="s">
        <v>638</v>
      </c>
      <c r="N14" s="662"/>
      <c r="O14" s="1217" t="s">
        <v>640</v>
      </c>
      <c r="P14" s="1218"/>
      <c r="Q14" s="1218"/>
      <c r="R14" s="1218"/>
      <c r="S14" s="1218"/>
      <c r="T14" s="1219"/>
      <c r="U14" s="1227" t="s">
        <v>340</v>
      </c>
      <c r="V14" s="1213" t="s">
        <v>274</v>
      </c>
      <c r="W14" s="1152"/>
    </row>
    <row r="15" spans="1:34" ht="14.25" customHeight="1">
      <c r="J15" s="996"/>
      <c r="K15" s="996"/>
      <c r="L15" s="1216"/>
      <c r="M15" s="1216"/>
      <c r="N15" s="663"/>
      <c r="O15" s="1222" t="s">
        <v>604</v>
      </c>
      <c r="P15" s="1220" t="s">
        <v>270</v>
      </c>
      <c r="Q15" s="1221"/>
      <c r="R15" s="1224" t="s">
        <v>653</v>
      </c>
      <c r="S15" s="1225"/>
      <c r="T15" s="1226"/>
      <c r="U15" s="1228"/>
      <c r="V15" s="1214"/>
      <c r="W15" s="1152"/>
    </row>
    <row r="16" spans="1:34" ht="33.75" customHeight="1">
      <c r="J16" s="996"/>
      <c r="K16" s="996"/>
      <c r="L16" s="1216"/>
      <c r="M16" s="1216"/>
      <c r="N16" s="664"/>
      <c r="O16" s="1223"/>
      <c r="P16" s="757" t="s">
        <v>605</v>
      </c>
      <c r="Q16" s="757" t="s">
        <v>6</v>
      </c>
      <c r="R16" s="1029" t="s">
        <v>273</v>
      </c>
      <c r="S16" s="1211" t="s">
        <v>272</v>
      </c>
      <c r="T16" s="1212"/>
      <c r="U16" s="1229"/>
      <c r="V16" s="1215"/>
      <c r="W16" s="1152"/>
    </row>
    <row r="17" spans="1:36">
      <c r="J17" s="996"/>
      <c r="K17" s="570">
        <v>1</v>
      </c>
      <c r="L17" s="648" t="s">
        <v>92</v>
      </c>
      <c r="M17" s="648" t="s">
        <v>48</v>
      </c>
      <c r="N17" s="650" t="str">
        <f ca="1">OFFSET(N17,0,-1)</f>
        <v>2</v>
      </c>
      <c r="O17" s="1026">
        <f ca="1">OFFSET(O17,0,-1)+1</f>
        <v>3</v>
      </c>
      <c r="P17" s="1026">
        <f ca="1">OFFSET(P17,0,-1)+1</f>
        <v>4</v>
      </c>
      <c r="Q17" s="1026">
        <f ca="1">OFFSET(Q17,0,-1)+1</f>
        <v>5</v>
      </c>
      <c r="R17" s="1026">
        <f ca="1">OFFSET(R17,0,-1)+1</f>
        <v>6</v>
      </c>
      <c r="S17" s="1234">
        <f ca="1">OFFSET(S17,0,-1)+1</f>
        <v>7</v>
      </c>
      <c r="T17" s="1234"/>
      <c r="U17" s="1026">
        <f ca="1">OFFSET(U17,0,-2)+1</f>
        <v>8</v>
      </c>
      <c r="V17" s="650">
        <f ca="1">OFFSET(V17,0,-1)</f>
        <v>8</v>
      </c>
      <c r="W17" s="1026">
        <f ca="1">OFFSET(W17,0,-1)+1</f>
        <v>9</v>
      </c>
    </row>
    <row r="18" spans="1:36" ht="22.5">
      <c r="A18" s="1235">
        <v>1</v>
      </c>
      <c r="B18" s="1016"/>
      <c r="C18" s="1016"/>
      <c r="D18" s="1016"/>
      <c r="E18" s="982"/>
      <c r="F18" s="1027"/>
      <c r="G18" s="1027"/>
      <c r="H18" s="1027"/>
      <c r="I18" s="984"/>
      <c r="J18" s="980"/>
      <c r="K18" s="964"/>
      <c r="L18" s="1031">
        <f>mergeValue(A18)</f>
        <v>1</v>
      </c>
      <c r="M18" s="642" t="s">
        <v>20</v>
      </c>
      <c r="N18" s="647"/>
      <c r="O18" s="1236"/>
      <c r="P18" s="1236"/>
      <c r="Q18" s="1236"/>
      <c r="R18" s="1236"/>
      <c r="S18" s="1236"/>
      <c r="T18" s="1236"/>
      <c r="U18" s="1236"/>
      <c r="V18" s="1236"/>
      <c r="W18" s="631" t="s">
        <v>475</v>
      </c>
      <c r="Y18" s="830"/>
      <c r="Z18" s="830" t="str">
        <f t="shared" ref="Z18:Z31" si="0">IF(M18="","",M18 )</f>
        <v>Наименование тарифа</v>
      </c>
      <c r="AA18" s="830"/>
      <c r="AB18" s="830"/>
      <c r="AC18" s="830"/>
      <c r="AI18" s="1009"/>
      <c r="AJ18" s="1009"/>
    </row>
    <row r="19" spans="1:36" ht="22.5">
      <c r="A19" s="1235"/>
      <c r="B19" s="1235">
        <v>1</v>
      </c>
      <c r="C19" s="1016"/>
      <c r="D19" s="1016"/>
      <c r="E19" s="1027"/>
      <c r="F19" s="1027"/>
      <c r="G19" s="1027"/>
      <c r="H19" s="1027"/>
      <c r="I19" s="1022"/>
      <c r="J19" s="955"/>
      <c r="K19" s="958"/>
      <c r="L19" s="1031" t="str">
        <f>mergeValue(A19) &amp;"."&amp; mergeValue(B19)</f>
        <v>1.1</v>
      </c>
      <c r="M19" s="693" t="s">
        <v>16</v>
      </c>
      <c r="N19" s="647"/>
      <c r="O19" s="1236"/>
      <c r="P19" s="1236"/>
      <c r="Q19" s="1236"/>
      <c r="R19" s="1236"/>
      <c r="S19" s="1236"/>
      <c r="T19" s="1236"/>
      <c r="U19" s="1236"/>
      <c r="V19" s="1236"/>
      <c r="W19" s="631" t="s">
        <v>476</v>
      </c>
      <c r="Y19" s="830"/>
      <c r="Z19" s="830" t="str">
        <f t="shared" si="0"/>
        <v>Территория действия тарифа</v>
      </c>
      <c r="AA19" s="830"/>
      <c r="AB19" s="830"/>
      <c r="AC19" s="830"/>
      <c r="AI19" s="1009"/>
      <c r="AJ19" s="1009"/>
    </row>
    <row r="20" spans="1:36" ht="22.5">
      <c r="A20" s="1235"/>
      <c r="B20" s="1235"/>
      <c r="C20" s="1235">
        <v>1</v>
      </c>
      <c r="D20" s="1016"/>
      <c r="E20" s="1027"/>
      <c r="F20" s="1027"/>
      <c r="G20" s="1027"/>
      <c r="H20" s="1027"/>
      <c r="I20" s="963"/>
      <c r="J20" s="955"/>
      <c r="K20" s="958"/>
      <c r="L20" s="1031" t="str">
        <f>mergeValue(A20) &amp;"."&amp; mergeValue(B20)&amp;"."&amp; mergeValue(C20)</f>
        <v>1.1.1</v>
      </c>
      <c r="M20" s="694" t="s">
        <v>7</v>
      </c>
      <c r="N20" s="647"/>
      <c r="O20" s="1236"/>
      <c r="P20" s="1236"/>
      <c r="Q20" s="1236"/>
      <c r="R20" s="1236"/>
      <c r="S20" s="1236"/>
      <c r="T20" s="1236"/>
      <c r="U20" s="1236"/>
      <c r="V20" s="1236"/>
      <c r="W20" s="631" t="s">
        <v>632</v>
      </c>
      <c r="Y20" s="830"/>
      <c r="Z20" s="830" t="str">
        <f t="shared" si="0"/>
        <v xml:space="preserve">Наименование системы теплоснабжения </v>
      </c>
      <c r="AA20" s="830"/>
      <c r="AB20" s="830"/>
      <c r="AC20" s="830"/>
      <c r="AI20" s="1009"/>
      <c r="AJ20" s="1009"/>
    </row>
    <row r="21" spans="1:36" ht="22.5">
      <c r="A21" s="1235"/>
      <c r="B21" s="1235"/>
      <c r="C21" s="1235"/>
      <c r="D21" s="1235">
        <v>1</v>
      </c>
      <c r="E21" s="1027"/>
      <c r="F21" s="1027"/>
      <c r="G21" s="1027"/>
      <c r="H21" s="1027"/>
      <c r="I21" s="963"/>
      <c r="J21" s="955"/>
      <c r="K21" s="958"/>
      <c r="L21" s="1031" t="str">
        <f>mergeValue(A21) &amp;"."&amp; mergeValue(B21)&amp;"."&amp; mergeValue(C21)&amp;"."&amp; mergeValue(D21)</f>
        <v>1.1.1.1</v>
      </c>
      <c r="M21" s="695" t="s">
        <v>22</v>
      </c>
      <c r="N21" s="647"/>
      <c r="O21" s="1236"/>
      <c r="P21" s="1236"/>
      <c r="Q21" s="1236"/>
      <c r="R21" s="1236"/>
      <c r="S21" s="1236"/>
      <c r="T21" s="1236"/>
      <c r="U21" s="1236"/>
      <c r="V21" s="1236"/>
      <c r="W21" s="631" t="s">
        <v>633</v>
      </c>
      <c r="Y21" s="830"/>
      <c r="Z21" s="830" t="str">
        <f t="shared" si="0"/>
        <v xml:space="preserve">Источник тепловой энергии  </v>
      </c>
      <c r="AA21" s="830"/>
      <c r="AB21" s="830"/>
      <c r="AC21" s="830"/>
      <c r="AI21" s="1009"/>
      <c r="AJ21" s="1009"/>
    </row>
    <row r="22" spans="1:36" ht="101.25">
      <c r="A22" s="1235"/>
      <c r="B22" s="1235"/>
      <c r="C22" s="1235"/>
      <c r="D22" s="1235"/>
      <c r="E22" s="1235">
        <v>1</v>
      </c>
      <c r="F22" s="1027"/>
      <c r="G22" s="1027"/>
      <c r="H22" s="1016">
        <v>1</v>
      </c>
      <c r="I22" s="1235">
        <v>1</v>
      </c>
      <c r="J22" s="1027"/>
      <c r="K22" s="966"/>
      <c r="L22" s="1031" t="str">
        <f>mergeValue(A22) &amp;"."&amp; mergeValue(B22)&amp;"."&amp; mergeValue(C22)&amp;"."&amp; mergeValue(D22)&amp;"."&amp; mergeValue(E22)</f>
        <v>1.1.1.1.1</v>
      </c>
      <c r="M22" s="555" t="s">
        <v>9</v>
      </c>
      <c r="N22" s="647"/>
      <c r="O22" s="1237"/>
      <c r="P22" s="1237"/>
      <c r="Q22" s="1237"/>
      <c r="R22" s="1237"/>
      <c r="S22" s="1237"/>
      <c r="T22" s="1237"/>
      <c r="U22" s="1237"/>
      <c r="V22" s="1237"/>
      <c r="W22" s="631" t="s">
        <v>637</v>
      </c>
      <c r="Y22" s="830"/>
      <c r="Z22" s="830" t="str">
        <f t="shared" si="0"/>
        <v>Схема подключения теплопотребляющей установки к коллектору источника тепловой энергии</v>
      </c>
      <c r="AA22" s="830"/>
      <c r="AB22" s="830"/>
      <c r="AC22" s="830"/>
      <c r="AI22" s="1009"/>
      <c r="AJ22" s="1009"/>
    </row>
    <row r="23" spans="1:36" ht="90">
      <c r="A23" s="1235"/>
      <c r="B23" s="1235"/>
      <c r="C23" s="1235"/>
      <c r="D23" s="1235"/>
      <c r="E23" s="1235"/>
      <c r="F23" s="1235">
        <v>1</v>
      </c>
      <c r="G23" s="1016"/>
      <c r="H23" s="1016"/>
      <c r="I23" s="1235"/>
      <c r="J23" s="1235">
        <v>1</v>
      </c>
      <c r="K23" s="967"/>
      <c r="L23" s="1031" t="str">
        <f>mergeValue(A23) &amp;"."&amp; mergeValue(B23)&amp;"."&amp; mergeValue(C23)&amp;"."&amp; mergeValue(D23)&amp;"."&amp; mergeValue(E23)&amp;"."&amp; mergeValue(F23)</f>
        <v>1.1.1.1.1.1</v>
      </c>
      <c r="M23" s="556" t="s">
        <v>10</v>
      </c>
      <c r="N23" s="647"/>
      <c r="O23" s="1238"/>
      <c r="P23" s="1239"/>
      <c r="Q23" s="1239"/>
      <c r="R23" s="1239"/>
      <c r="S23" s="1239"/>
      <c r="T23" s="1239"/>
      <c r="U23" s="1239"/>
      <c r="V23" s="1240"/>
      <c r="W23" s="631" t="s">
        <v>635</v>
      </c>
      <c r="Y23" s="830"/>
      <c r="Z23" s="830" t="str">
        <f t="shared" si="0"/>
        <v>Группа потребителей</v>
      </c>
      <c r="AA23" s="830"/>
      <c r="AB23" s="830"/>
      <c r="AC23" s="830"/>
      <c r="AI23" s="1009"/>
      <c r="AJ23" s="1009"/>
    </row>
    <row r="24" spans="1:36" ht="189" customHeight="1">
      <c r="A24" s="1235"/>
      <c r="B24" s="1235"/>
      <c r="C24" s="1235"/>
      <c r="D24" s="1235"/>
      <c r="E24" s="1235"/>
      <c r="F24" s="1235"/>
      <c r="G24" s="1016">
        <v>1</v>
      </c>
      <c r="H24" s="1016"/>
      <c r="I24" s="1235"/>
      <c r="J24" s="1235"/>
      <c r="K24" s="967">
        <v>1</v>
      </c>
      <c r="L24" s="1031" t="str">
        <f>mergeValue(A24) &amp;"."&amp; mergeValue(B24)&amp;"."&amp; mergeValue(C24)&amp;"."&amp; mergeValue(D24)&amp;"."&amp; mergeValue(E24)&amp;"."&amp; mergeValue(F24)&amp;"."&amp; mergeValue(G24)</f>
        <v>1.1.1.1.1.1.1</v>
      </c>
      <c r="M24" s="1066"/>
      <c r="N24" s="647"/>
      <c r="O24" s="764"/>
      <c r="P24" s="764"/>
      <c r="Q24" s="1091"/>
      <c r="R24" s="1230"/>
      <c r="S24" s="1231" t="s">
        <v>83</v>
      </c>
      <c r="T24" s="1230"/>
      <c r="U24" s="1231" t="s">
        <v>84</v>
      </c>
      <c r="V24" s="764"/>
      <c r="W24" s="1206" t="s">
        <v>654</v>
      </c>
      <c r="X24" s="1009" t="str">
        <f>strCheckDate(O25:V25)</f>
        <v/>
      </c>
      <c r="Y24" s="830"/>
      <c r="Z24" s="830" t="str">
        <f t="shared" si="0"/>
        <v/>
      </c>
      <c r="AA24" s="830"/>
      <c r="AB24" s="830"/>
      <c r="AC24" s="830"/>
      <c r="AI24" s="1009"/>
      <c r="AJ24" s="1009"/>
    </row>
    <row r="25" spans="1:36" ht="11.25" hidden="1">
      <c r="A25" s="1235"/>
      <c r="B25" s="1235"/>
      <c r="C25" s="1235"/>
      <c r="D25" s="1235"/>
      <c r="E25" s="1235"/>
      <c r="F25" s="1235"/>
      <c r="G25" s="1016"/>
      <c r="H25" s="1016"/>
      <c r="I25" s="1235"/>
      <c r="J25" s="1235"/>
      <c r="K25" s="967"/>
      <c r="L25" s="801"/>
      <c r="M25" s="647"/>
      <c r="N25" s="647"/>
      <c r="O25" s="764"/>
      <c r="P25" s="764"/>
      <c r="Q25" s="770" t="str">
        <f>R24 &amp; "-" &amp; T24</f>
        <v>-</v>
      </c>
      <c r="R25" s="1230"/>
      <c r="S25" s="1231"/>
      <c r="T25" s="1230"/>
      <c r="U25" s="1231"/>
      <c r="V25" s="764"/>
      <c r="W25" s="1207"/>
      <c r="Y25" s="830"/>
      <c r="Z25" s="830" t="str">
        <f t="shared" si="0"/>
        <v/>
      </c>
      <c r="AA25" s="830"/>
      <c r="AB25" s="830"/>
      <c r="AC25" s="830"/>
      <c r="AI25" s="1009"/>
      <c r="AJ25" s="1009"/>
    </row>
    <row r="26" spans="1:36" ht="15" customHeight="1">
      <c r="A26" s="1235"/>
      <c r="B26" s="1235"/>
      <c r="C26" s="1235"/>
      <c r="D26" s="1235"/>
      <c r="E26" s="1235"/>
      <c r="F26" s="1235"/>
      <c r="G26" s="1027"/>
      <c r="H26" s="1016"/>
      <c r="I26" s="1235"/>
      <c r="J26" s="1235"/>
      <c r="K26" s="966"/>
      <c r="L26" s="689"/>
      <c r="M26" s="558" t="s">
        <v>25</v>
      </c>
      <c r="N26" s="1007"/>
      <c r="O26" s="1007"/>
      <c r="P26" s="1007"/>
      <c r="Q26" s="1007"/>
      <c r="R26" s="1007"/>
      <c r="S26" s="1007"/>
      <c r="T26" s="1007"/>
      <c r="U26" s="1007"/>
      <c r="V26" s="763"/>
      <c r="W26" s="1208"/>
      <c r="Y26" s="830"/>
      <c r="Z26" s="830" t="str">
        <f t="shared" si="0"/>
        <v>Добавить вид теплоносителя (параметры теплоносителя)</v>
      </c>
      <c r="AA26" s="830"/>
      <c r="AB26" s="830"/>
      <c r="AC26" s="830"/>
      <c r="AI26" s="1009"/>
      <c r="AJ26" s="1009"/>
    </row>
    <row r="27" spans="1:36" ht="15" customHeight="1">
      <c r="A27" s="1235"/>
      <c r="B27" s="1235"/>
      <c r="C27" s="1235"/>
      <c r="D27" s="1235"/>
      <c r="E27" s="1235"/>
      <c r="F27" s="1027"/>
      <c r="G27" s="1027"/>
      <c r="H27" s="1016"/>
      <c r="I27" s="1235"/>
      <c r="J27" s="1027"/>
      <c r="K27" s="966"/>
      <c r="L27" s="689"/>
      <c r="M27" s="557" t="s">
        <v>11</v>
      </c>
      <c r="N27" s="1007"/>
      <c r="O27" s="1007"/>
      <c r="P27" s="1007"/>
      <c r="Q27" s="1007"/>
      <c r="R27" s="1007"/>
      <c r="S27" s="1007"/>
      <c r="T27" s="1007"/>
      <c r="U27" s="1006"/>
      <c r="V27" s="1007"/>
      <c r="W27" s="666"/>
      <c r="Y27" s="830"/>
      <c r="Z27" s="830" t="str">
        <f t="shared" si="0"/>
        <v>Добавить группу потребителей</v>
      </c>
      <c r="AA27" s="830"/>
      <c r="AB27" s="830"/>
      <c r="AC27" s="830"/>
      <c r="AI27" s="1009"/>
      <c r="AJ27" s="1009"/>
    </row>
    <row r="28" spans="1:36" ht="15" customHeight="1">
      <c r="A28" s="1235"/>
      <c r="B28" s="1235"/>
      <c r="C28" s="1235"/>
      <c r="D28" s="1235"/>
      <c r="E28" s="965"/>
      <c r="F28" s="1027"/>
      <c r="G28" s="1027"/>
      <c r="H28" s="1027"/>
      <c r="I28" s="980"/>
      <c r="J28" s="995"/>
      <c r="K28" s="964"/>
      <c r="L28" s="689"/>
      <c r="M28" s="1002" t="s">
        <v>12</v>
      </c>
      <c r="N28" s="1007"/>
      <c r="O28" s="1007"/>
      <c r="P28" s="1007"/>
      <c r="Q28" s="1007"/>
      <c r="R28" s="1007"/>
      <c r="S28" s="1007"/>
      <c r="T28" s="1007"/>
      <c r="U28" s="1006"/>
      <c r="V28" s="1007"/>
      <c r="W28" s="666"/>
      <c r="Y28" s="830"/>
      <c r="Z28" s="830" t="str">
        <f t="shared" si="0"/>
        <v>Добавить схему подключения</v>
      </c>
      <c r="AA28" s="830"/>
      <c r="AB28" s="830"/>
      <c r="AC28" s="830"/>
      <c r="AI28" s="1009"/>
      <c r="AJ28" s="1009"/>
    </row>
    <row r="29" spans="1:36" ht="15" customHeight="1">
      <c r="A29" s="1235"/>
      <c r="B29" s="1235"/>
      <c r="C29" s="1235"/>
      <c r="D29" s="965"/>
      <c r="E29" s="965"/>
      <c r="F29" s="1027"/>
      <c r="G29" s="1027"/>
      <c r="H29" s="1027"/>
      <c r="I29" s="980"/>
      <c r="J29" s="995"/>
      <c r="K29" s="964"/>
      <c r="L29" s="689"/>
      <c r="M29" s="1001" t="s">
        <v>17</v>
      </c>
      <c r="N29" s="1007"/>
      <c r="O29" s="1007"/>
      <c r="P29" s="1007"/>
      <c r="Q29" s="1007"/>
      <c r="R29" s="1007"/>
      <c r="S29" s="1007"/>
      <c r="T29" s="1007"/>
      <c r="U29" s="1006"/>
      <c r="V29" s="1007"/>
      <c r="W29" s="666"/>
      <c r="Y29" s="830"/>
      <c r="Z29" s="830" t="str">
        <f t="shared" si="0"/>
        <v>Добавить источник тепловой энергии</v>
      </c>
      <c r="AA29" s="830"/>
      <c r="AB29" s="830"/>
      <c r="AC29" s="830"/>
      <c r="AI29" s="1009"/>
      <c r="AJ29" s="1009"/>
    </row>
    <row r="30" spans="1:36" ht="15" customHeight="1">
      <c r="A30" s="1235"/>
      <c r="B30" s="1235"/>
      <c r="C30" s="965"/>
      <c r="D30" s="965"/>
      <c r="E30" s="965"/>
      <c r="F30" s="965"/>
      <c r="G30" s="970"/>
      <c r="H30" s="980"/>
      <c r="I30" s="968"/>
      <c r="J30" s="995"/>
      <c r="K30" s="969"/>
      <c r="L30" s="689"/>
      <c r="M30" s="1000" t="s">
        <v>18</v>
      </c>
      <c r="N30" s="1007"/>
      <c r="O30" s="1007"/>
      <c r="P30" s="1007"/>
      <c r="Q30" s="1007"/>
      <c r="R30" s="1007"/>
      <c r="S30" s="1007"/>
      <c r="T30" s="1007"/>
      <c r="U30" s="1006"/>
      <c r="V30" s="1007"/>
      <c r="W30" s="666"/>
      <c r="Y30" s="830"/>
      <c r="Z30" s="830" t="str">
        <f t="shared" si="0"/>
        <v>Добавить наименование системы теплоснабжения</v>
      </c>
      <c r="AA30" s="830"/>
      <c r="AB30" s="830"/>
      <c r="AC30" s="830"/>
      <c r="AI30" s="1009"/>
      <c r="AJ30" s="1009"/>
    </row>
    <row r="31" spans="1:36" ht="15" customHeight="1">
      <c r="A31" s="1235"/>
      <c r="B31" s="965"/>
      <c r="C31" s="965"/>
      <c r="D31" s="965"/>
      <c r="E31" s="965"/>
      <c r="F31" s="965"/>
      <c r="G31" s="970"/>
      <c r="H31" s="980"/>
      <c r="I31" s="980"/>
      <c r="J31" s="995"/>
      <c r="K31" s="964"/>
      <c r="L31" s="689"/>
      <c r="M31" s="734" t="s">
        <v>19</v>
      </c>
      <c r="N31" s="1007"/>
      <c r="O31" s="1007"/>
      <c r="P31" s="1007"/>
      <c r="Q31" s="1007"/>
      <c r="R31" s="1007"/>
      <c r="S31" s="1007"/>
      <c r="T31" s="1007"/>
      <c r="U31" s="1006"/>
      <c r="V31" s="1007"/>
      <c r="W31" s="666"/>
      <c r="Y31" s="830"/>
      <c r="Z31" s="830" t="str">
        <f t="shared" si="0"/>
        <v>Добавить территорию действия тарифа</v>
      </c>
      <c r="AA31" s="830"/>
      <c r="AB31" s="830"/>
      <c r="AC31" s="830"/>
      <c r="AI31" s="1009"/>
      <c r="AJ31" s="1009"/>
    </row>
    <row r="32" spans="1:36" s="990" customFormat="1" ht="15" customHeight="1">
      <c r="L32" s="494"/>
      <c r="M32" s="737" t="s">
        <v>308</v>
      </c>
      <c r="N32" s="1007"/>
      <c r="O32" s="1007"/>
      <c r="P32" s="1007"/>
      <c r="Q32" s="1007"/>
      <c r="R32" s="1007"/>
      <c r="S32" s="1007"/>
      <c r="T32" s="1007"/>
      <c r="U32" s="1006"/>
      <c r="V32" s="1007"/>
      <c r="W32" s="666"/>
      <c r="X32" s="1011"/>
      <c r="Y32" s="1011"/>
      <c r="Z32" s="1011"/>
      <c r="AA32" s="1011"/>
      <c r="AB32" s="1011"/>
      <c r="AC32" s="1011"/>
      <c r="AD32" s="1011"/>
      <c r="AE32" s="1011"/>
      <c r="AF32" s="1011"/>
      <c r="AG32" s="1011"/>
      <c r="AH32" s="1011"/>
    </row>
    <row r="33" spans="1:34" ht="11.25">
      <c r="A33" s="991"/>
      <c r="B33" s="991"/>
      <c r="C33" s="991"/>
      <c r="D33" s="991"/>
      <c r="E33" s="991"/>
      <c r="F33" s="991"/>
      <c r="G33" s="991"/>
      <c r="H33" s="991"/>
      <c r="I33" s="991"/>
      <c r="J33" s="991"/>
      <c r="K33" s="991"/>
      <c r="X33" s="991"/>
      <c r="Y33" s="991"/>
      <c r="Z33" s="991"/>
      <c r="AA33" s="991"/>
      <c r="AB33" s="991"/>
      <c r="AC33" s="991"/>
      <c r="AD33" s="991"/>
      <c r="AE33" s="991"/>
      <c r="AF33" s="991"/>
      <c r="AG33" s="991"/>
      <c r="AH33" s="991"/>
    </row>
    <row r="34" spans="1:34" ht="90" customHeight="1">
      <c r="L34" s="1">
        <v>1</v>
      </c>
      <c r="M34" s="1199" t="s">
        <v>631</v>
      </c>
      <c r="N34" s="1199"/>
      <c r="O34" s="1199"/>
      <c r="P34" s="1199"/>
      <c r="Q34" s="1199"/>
      <c r="R34" s="1199"/>
      <c r="S34" s="1199"/>
      <c r="T34" s="1199"/>
      <c r="U34" s="1199"/>
      <c r="V34" s="1199"/>
      <c r="W34" s="1199"/>
    </row>
  </sheetData>
  <sheetProtection password="FA9C" sheet="1" objects="1" scenarios="1" formatColumns="0" formatRows="0"/>
  <dataConsolidate link="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49</v>
      </c>
    </row>
    <row r="2" spans="1:20" ht="22.5">
      <c r="F2" s="1200" t="s">
        <v>490</v>
      </c>
      <c r="G2" s="1201"/>
      <c r="H2" s="1202"/>
      <c r="I2" s="641"/>
    </row>
    <row r="3" spans="1:20" ht="3" customHeight="1"/>
    <row r="4" spans="1:20" s="571" customFormat="1" ht="11.25">
      <c r="A4" s="591"/>
      <c r="B4" s="591"/>
      <c r="C4" s="591"/>
      <c r="D4" s="591"/>
      <c r="F4" s="1152" t="s">
        <v>453</v>
      </c>
      <c r="G4" s="1152"/>
      <c r="H4" s="1152"/>
      <c r="I4" s="1203" t="s">
        <v>454</v>
      </c>
      <c r="J4" s="591"/>
      <c r="K4" s="591"/>
      <c r="L4" s="591"/>
      <c r="M4" s="591"/>
      <c r="N4" s="591"/>
      <c r="O4" s="591"/>
      <c r="P4" s="591"/>
      <c r="Q4" s="591"/>
      <c r="R4" s="591"/>
      <c r="S4" s="591"/>
      <c r="T4" s="591"/>
    </row>
    <row r="5" spans="1:20" s="571" customFormat="1" ht="11.25" customHeight="1">
      <c r="A5" s="591"/>
      <c r="B5" s="591"/>
      <c r="C5" s="591"/>
      <c r="D5" s="591"/>
      <c r="F5" s="607" t="s">
        <v>91</v>
      </c>
      <c r="G5" s="619" t="s">
        <v>456</v>
      </c>
      <c r="H5" s="606" t="s">
        <v>441</v>
      </c>
      <c r="I5" s="1203"/>
      <c r="J5" s="591"/>
      <c r="K5" s="591"/>
      <c r="L5" s="591"/>
      <c r="M5" s="591"/>
      <c r="N5" s="591"/>
      <c r="O5" s="591"/>
      <c r="P5" s="591"/>
      <c r="Q5" s="591"/>
      <c r="R5" s="591"/>
      <c r="S5" s="591"/>
      <c r="T5" s="591"/>
    </row>
    <row r="6" spans="1:20" s="571" customFormat="1" ht="12" customHeight="1">
      <c r="A6" s="591"/>
      <c r="B6" s="591"/>
      <c r="C6" s="591"/>
      <c r="D6" s="591"/>
      <c r="F6" s="608" t="s">
        <v>92</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491</v>
      </c>
      <c r="H7" s="605" t="str">
        <f>IF(dateCh="","",dateCh)</f>
        <v>18.12.2019</v>
      </c>
      <c r="I7" s="582" t="s">
        <v>492</v>
      </c>
      <c r="J7" s="616"/>
      <c r="K7" s="591"/>
      <c r="L7" s="591"/>
      <c r="M7" s="591"/>
      <c r="N7" s="591"/>
      <c r="O7" s="591"/>
      <c r="P7" s="591"/>
      <c r="Q7" s="591"/>
      <c r="R7" s="591"/>
      <c r="S7" s="591"/>
      <c r="T7" s="591"/>
    </row>
    <row r="8" spans="1:20" s="571" customFormat="1" ht="45">
      <c r="A8" s="1204">
        <v>1</v>
      </c>
      <c r="B8" s="591"/>
      <c r="C8" s="591"/>
      <c r="D8" s="591"/>
      <c r="F8" s="617" t="str">
        <f>"2." &amp;mergeValue(A8)</f>
        <v>2.1</v>
      </c>
      <c r="G8" s="633" t="s">
        <v>493</v>
      </c>
      <c r="H8" s="605"/>
      <c r="I8" s="582" t="s">
        <v>589</v>
      </c>
      <c r="J8" s="616"/>
      <c r="K8" s="591"/>
      <c r="L8" s="591"/>
      <c r="M8" s="591"/>
      <c r="N8" s="591"/>
      <c r="O8" s="591"/>
      <c r="P8" s="591"/>
      <c r="Q8" s="591"/>
      <c r="R8" s="591"/>
      <c r="S8" s="591"/>
      <c r="T8" s="591"/>
    </row>
    <row r="9" spans="1:20" s="571" customFormat="1" ht="22.5">
      <c r="A9" s="1204"/>
      <c r="B9" s="591"/>
      <c r="C9" s="591"/>
      <c r="D9" s="591"/>
      <c r="F9" s="617" t="str">
        <f>"3." &amp;mergeValue(A9)</f>
        <v>3.1</v>
      </c>
      <c r="G9" s="633" t="s">
        <v>494</v>
      </c>
      <c r="H9" s="605"/>
      <c r="I9" s="582" t="s">
        <v>587</v>
      </c>
      <c r="J9" s="616"/>
      <c r="K9" s="591"/>
      <c r="L9" s="591"/>
      <c r="M9" s="591"/>
      <c r="N9" s="591"/>
      <c r="O9" s="591"/>
      <c r="P9" s="591"/>
      <c r="Q9" s="591"/>
      <c r="R9" s="591"/>
      <c r="S9" s="591"/>
      <c r="T9" s="591"/>
    </row>
    <row r="10" spans="1:20" s="571" customFormat="1" ht="22.5">
      <c r="A10" s="1204"/>
      <c r="B10" s="591"/>
      <c r="C10" s="591"/>
      <c r="D10" s="591"/>
      <c r="F10" s="617" t="str">
        <f>"4."&amp;mergeValue(A10)</f>
        <v>4.1</v>
      </c>
      <c r="G10" s="633" t="s">
        <v>495</v>
      </c>
      <c r="H10" s="606" t="s">
        <v>457</v>
      </c>
      <c r="I10" s="582"/>
      <c r="J10" s="616"/>
      <c r="K10" s="591"/>
      <c r="L10" s="591"/>
      <c r="M10" s="591"/>
      <c r="N10" s="591"/>
      <c r="O10" s="591"/>
      <c r="P10" s="591"/>
      <c r="Q10" s="591"/>
      <c r="R10" s="591"/>
      <c r="S10" s="591"/>
      <c r="T10" s="591"/>
    </row>
    <row r="11" spans="1:20" s="571" customFormat="1" ht="18.75">
      <c r="A11" s="1204"/>
      <c r="B11" s="1204">
        <v>1</v>
      </c>
      <c r="C11" s="624"/>
      <c r="D11" s="624"/>
      <c r="F11" s="617" t="str">
        <f>"4."&amp;mergeValue(A11) &amp;"."&amp;mergeValue(B11)</f>
        <v>4.1.1</v>
      </c>
      <c r="G11" s="612" t="s">
        <v>591</v>
      </c>
      <c r="H11" s="605" t="str">
        <f>IF(region_name="","",region_name)</f>
        <v>Челябинская область</v>
      </c>
      <c r="I11" s="582" t="s">
        <v>498</v>
      </c>
      <c r="J11" s="616"/>
      <c r="K11" s="591"/>
      <c r="L11" s="591"/>
      <c r="M11" s="591"/>
      <c r="N11" s="591"/>
      <c r="O11" s="591"/>
      <c r="P11" s="591"/>
      <c r="Q11" s="591"/>
      <c r="R11" s="591"/>
      <c r="S11" s="591"/>
      <c r="T11" s="591"/>
    </row>
    <row r="12" spans="1:20" s="571" customFormat="1" ht="22.5">
      <c r="A12" s="1204"/>
      <c r="B12" s="1204"/>
      <c r="C12" s="1204">
        <v>1</v>
      </c>
      <c r="D12" s="624"/>
      <c r="F12" s="617" t="str">
        <f>"4."&amp;mergeValue(A12) &amp;"."&amp;mergeValue(B12)&amp;"."&amp;mergeValue(C12)</f>
        <v>4.1.1.1</v>
      </c>
      <c r="G12" s="623" t="s">
        <v>496</v>
      </c>
      <c r="H12" s="605"/>
      <c r="I12" s="582" t="s">
        <v>499</v>
      </c>
      <c r="J12" s="616"/>
      <c r="K12" s="591"/>
      <c r="L12" s="591"/>
      <c r="M12" s="591"/>
      <c r="N12" s="591"/>
      <c r="O12" s="591"/>
      <c r="P12" s="591"/>
      <c r="Q12" s="591"/>
      <c r="R12" s="591"/>
      <c r="S12" s="591"/>
      <c r="T12" s="591"/>
    </row>
    <row r="13" spans="1:20" s="571" customFormat="1" ht="39" customHeight="1">
      <c r="A13" s="1204"/>
      <c r="B13" s="1204"/>
      <c r="C13" s="1204"/>
      <c r="D13" s="624">
        <v>1</v>
      </c>
      <c r="F13" s="617" t="str">
        <f>"4."&amp;mergeValue(A13) &amp;"."&amp;mergeValue(B13)&amp;"."&amp;mergeValue(C13)&amp;"."&amp;mergeValue(D13)</f>
        <v>4.1.1.1.1</v>
      </c>
      <c r="G13" s="634" t="s">
        <v>497</v>
      </c>
      <c r="H13" s="605"/>
      <c r="I13" s="1205" t="s">
        <v>590</v>
      </c>
      <c r="J13" s="616"/>
      <c r="K13" s="591"/>
      <c r="L13" s="591"/>
      <c r="M13" s="591"/>
      <c r="N13" s="591"/>
      <c r="O13" s="591"/>
      <c r="P13" s="591"/>
      <c r="Q13" s="591"/>
      <c r="R13" s="591"/>
      <c r="S13" s="591"/>
      <c r="T13" s="591"/>
    </row>
    <row r="14" spans="1:20" s="571" customFormat="1" ht="18.75">
      <c r="A14" s="1204"/>
      <c r="B14" s="1204"/>
      <c r="C14" s="1204"/>
      <c r="D14" s="624"/>
      <c r="F14" s="620"/>
      <c r="G14" s="551" t="s">
        <v>4</v>
      </c>
      <c r="H14" s="625"/>
      <c r="I14" s="1205"/>
      <c r="J14" s="616"/>
      <c r="K14" s="591"/>
      <c r="L14" s="591"/>
      <c r="M14" s="591"/>
      <c r="N14" s="591"/>
      <c r="O14" s="591"/>
      <c r="P14" s="591"/>
      <c r="Q14" s="591"/>
      <c r="R14" s="591"/>
      <c r="S14" s="591"/>
      <c r="T14" s="591"/>
    </row>
    <row r="15" spans="1:20" s="571" customFormat="1" ht="18.75">
      <c r="A15" s="1204"/>
      <c r="B15" s="1204"/>
      <c r="C15" s="624"/>
      <c r="D15" s="624"/>
      <c r="F15" s="635"/>
      <c r="G15" s="578" t="s">
        <v>402</v>
      </c>
      <c r="H15" s="636"/>
      <c r="I15" s="637"/>
      <c r="J15" s="616"/>
      <c r="K15" s="591"/>
      <c r="L15" s="591"/>
      <c r="M15" s="591"/>
      <c r="N15" s="591"/>
      <c r="O15" s="591"/>
      <c r="P15" s="591"/>
      <c r="Q15" s="591"/>
      <c r="R15" s="591"/>
      <c r="S15" s="591"/>
      <c r="T15" s="591"/>
    </row>
    <row r="16" spans="1:20" s="571" customFormat="1" ht="18.75">
      <c r="A16" s="1204"/>
      <c r="B16" s="591"/>
      <c r="C16" s="591"/>
      <c r="D16" s="591"/>
      <c r="F16" s="620"/>
      <c r="G16" s="559" t="s">
        <v>505</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504</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9" t="s">
        <v>592</v>
      </c>
      <c r="H19" s="1199"/>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34" width="10.5703125" style="586"/>
    <col min="35" max="256" width="10.5703125" style="524"/>
    <col min="257" max="264" width="0" style="524" hidden="1" customWidth="1"/>
    <col min="265" max="265" width="3.7109375" style="524" customWidth="1"/>
    <col min="266" max="266" width="3.85546875" style="524" customWidth="1"/>
    <col min="267" max="267" width="3.7109375" style="524" customWidth="1"/>
    <col min="268" max="268" width="12.7109375" style="524" customWidth="1"/>
    <col min="269" max="269" width="52.7109375" style="524" customWidth="1"/>
    <col min="270" max="273" width="0" style="524" hidden="1" customWidth="1"/>
    <col min="274" max="274" width="12.28515625" style="524" customWidth="1"/>
    <col min="275" max="275" width="6.42578125" style="524" customWidth="1"/>
    <col min="276" max="276" width="12.28515625" style="524" customWidth="1"/>
    <col min="277" max="277" width="0" style="524" hidden="1" customWidth="1"/>
    <col min="278" max="278" width="3.7109375" style="524" customWidth="1"/>
    <col min="279" max="279" width="11.140625" style="524" bestFit="1" customWidth="1"/>
    <col min="280" max="281" width="10.5703125" style="524"/>
    <col min="282" max="282" width="11.140625" style="524" customWidth="1"/>
    <col min="283" max="512" width="10.5703125" style="524"/>
    <col min="513" max="520" width="0" style="524" hidden="1" customWidth="1"/>
    <col min="521" max="521" width="3.7109375" style="524" customWidth="1"/>
    <col min="522" max="522" width="3.85546875" style="524" customWidth="1"/>
    <col min="523" max="523" width="3.7109375" style="524" customWidth="1"/>
    <col min="524" max="524" width="12.7109375" style="524" customWidth="1"/>
    <col min="525" max="525" width="52.7109375" style="524" customWidth="1"/>
    <col min="526" max="529" width="0" style="524" hidden="1" customWidth="1"/>
    <col min="530" max="530" width="12.28515625" style="524" customWidth="1"/>
    <col min="531" max="531" width="6.42578125" style="524" customWidth="1"/>
    <col min="532" max="532" width="12.28515625" style="524" customWidth="1"/>
    <col min="533" max="533" width="0" style="524" hidden="1" customWidth="1"/>
    <col min="534" max="534" width="3.7109375" style="524" customWidth="1"/>
    <col min="535" max="535" width="11.140625" style="524" bestFit="1" customWidth="1"/>
    <col min="536" max="537" width="10.5703125" style="524"/>
    <col min="538" max="538" width="11.140625" style="524" customWidth="1"/>
    <col min="539" max="768" width="10.5703125" style="524"/>
    <col min="769" max="776" width="0" style="524" hidden="1" customWidth="1"/>
    <col min="777" max="777" width="3.7109375" style="524" customWidth="1"/>
    <col min="778" max="778" width="3.85546875" style="524" customWidth="1"/>
    <col min="779" max="779" width="3.7109375" style="524" customWidth="1"/>
    <col min="780" max="780" width="12.7109375" style="524" customWidth="1"/>
    <col min="781" max="781" width="52.7109375" style="524" customWidth="1"/>
    <col min="782" max="785" width="0" style="524" hidden="1" customWidth="1"/>
    <col min="786" max="786" width="12.28515625" style="524" customWidth="1"/>
    <col min="787" max="787" width="6.42578125" style="524" customWidth="1"/>
    <col min="788" max="788" width="12.28515625" style="524" customWidth="1"/>
    <col min="789" max="789" width="0" style="524" hidden="1" customWidth="1"/>
    <col min="790" max="790" width="3.7109375" style="524" customWidth="1"/>
    <col min="791" max="791" width="11.140625" style="524" bestFit="1" customWidth="1"/>
    <col min="792" max="793" width="10.5703125" style="524"/>
    <col min="794" max="794" width="11.140625" style="524" customWidth="1"/>
    <col min="795" max="1024" width="10.5703125" style="524"/>
    <col min="1025" max="1032" width="0" style="524" hidden="1" customWidth="1"/>
    <col min="1033" max="1033" width="3.7109375" style="524" customWidth="1"/>
    <col min="1034" max="1034" width="3.85546875" style="524" customWidth="1"/>
    <col min="1035" max="1035" width="3.7109375" style="524" customWidth="1"/>
    <col min="1036" max="1036" width="12.7109375" style="524" customWidth="1"/>
    <col min="1037" max="1037" width="52.7109375" style="524" customWidth="1"/>
    <col min="1038" max="1041" width="0" style="524" hidden="1" customWidth="1"/>
    <col min="1042" max="1042" width="12.28515625" style="524" customWidth="1"/>
    <col min="1043" max="1043" width="6.42578125" style="524" customWidth="1"/>
    <col min="1044" max="1044" width="12.28515625" style="524" customWidth="1"/>
    <col min="1045" max="1045" width="0" style="524" hidden="1" customWidth="1"/>
    <col min="1046" max="1046" width="3.7109375" style="524" customWidth="1"/>
    <col min="1047" max="1047" width="11.140625" style="524" bestFit="1" customWidth="1"/>
    <col min="1048" max="1049" width="10.5703125" style="524"/>
    <col min="1050" max="1050" width="11.140625" style="524" customWidth="1"/>
    <col min="1051" max="1280" width="10.5703125" style="524"/>
    <col min="1281" max="1288" width="0" style="524" hidden="1" customWidth="1"/>
    <col min="1289" max="1289" width="3.7109375" style="524" customWidth="1"/>
    <col min="1290" max="1290" width="3.85546875" style="524" customWidth="1"/>
    <col min="1291" max="1291" width="3.7109375" style="524" customWidth="1"/>
    <col min="1292" max="1292" width="12.7109375" style="524" customWidth="1"/>
    <col min="1293" max="1293" width="52.7109375" style="524" customWidth="1"/>
    <col min="1294" max="1297" width="0" style="524" hidden="1" customWidth="1"/>
    <col min="1298" max="1298" width="12.28515625" style="524" customWidth="1"/>
    <col min="1299" max="1299" width="6.42578125" style="524" customWidth="1"/>
    <col min="1300" max="1300" width="12.28515625" style="524" customWidth="1"/>
    <col min="1301" max="1301" width="0" style="524" hidden="1" customWidth="1"/>
    <col min="1302" max="1302" width="3.7109375" style="524" customWidth="1"/>
    <col min="1303" max="1303" width="11.140625" style="524" bestFit="1" customWidth="1"/>
    <col min="1304" max="1305" width="10.5703125" style="524"/>
    <col min="1306" max="1306" width="11.140625" style="524" customWidth="1"/>
    <col min="1307" max="1536" width="10.5703125" style="524"/>
    <col min="1537" max="1544" width="0" style="524" hidden="1" customWidth="1"/>
    <col min="1545" max="1545" width="3.7109375" style="524" customWidth="1"/>
    <col min="1546" max="1546" width="3.85546875" style="524" customWidth="1"/>
    <col min="1547" max="1547" width="3.7109375" style="524" customWidth="1"/>
    <col min="1548" max="1548" width="12.7109375" style="524" customWidth="1"/>
    <col min="1549" max="1549" width="52.7109375" style="524" customWidth="1"/>
    <col min="1550" max="1553" width="0" style="524" hidden="1" customWidth="1"/>
    <col min="1554" max="1554" width="12.28515625" style="524" customWidth="1"/>
    <col min="1555" max="1555" width="6.42578125" style="524" customWidth="1"/>
    <col min="1556" max="1556" width="12.28515625" style="524" customWidth="1"/>
    <col min="1557" max="1557" width="0" style="524" hidden="1" customWidth="1"/>
    <col min="1558" max="1558" width="3.7109375" style="524" customWidth="1"/>
    <col min="1559" max="1559" width="11.140625" style="524" bestFit="1" customWidth="1"/>
    <col min="1560" max="1561" width="10.5703125" style="524"/>
    <col min="1562" max="1562" width="11.140625" style="524" customWidth="1"/>
    <col min="1563" max="1792" width="10.5703125" style="524"/>
    <col min="1793" max="1800" width="0" style="524" hidden="1" customWidth="1"/>
    <col min="1801" max="1801" width="3.7109375" style="524" customWidth="1"/>
    <col min="1802" max="1802" width="3.85546875" style="524" customWidth="1"/>
    <col min="1803" max="1803" width="3.7109375" style="524" customWidth="1"/>
    <col min="1804" max="1804" width="12.7109375" style="524" customWidth="1"/>
    <col min="1805" max="1805" width="52.7109375" style="524" customWidth="1"/>
    <col min="1806" max="1809" width="0" style="524" hidden="1" customWidth="1"/>
    <col min="1810" max="1810" width="12.28515625" style="524" customWidth="1"/>
    <col min="1811" max="1811" width="6.42578125" style="524" customWidth="1"/>
    <col min="1812" max="1812" width="12.28515625" style="524" customWidth="1"/>
    <col min="1813" max="1813" width="0" style="524" hidden="1" customWidth="1"/>
    <col min="1814" max="1814" width="3.7109375" style="524" customWidth="1"/>
    <col min="1815" max="1815" width="11.140625" style="524" bestFit="1" customWidth="1"/>
    <col min="1816" max="1817" width="10.5703125" style="524"/>
    <col min="1818" max="1818" width="11.140625" style="524" customWidth="1"/>
    <col min="1819" max="2048" width="10.5703125" style="524"/>
    <col min="2049" max="2056" width="0" style="524" hidden="1" customWidth="1"/>
    <col min="2057" max="2057" width="3.7109375" style="524" customWidth="1"/>
    <col min="2058" max="2058" width="3.85546875" style="524" customWidth="1"/>
    <col min="2059" max="2059" width="3.7109375" style="524" customWidth="1"/>
    <col min="2060" max="2060" width="12.7109375" style="524" customWidth="1"/>
    <col min="2061" max="2061" width="52.7109375" style="524" customWidth="1"/>
    <col min="2062" max="2065" width="0" style="524" hidden="1" customWidth="1"/>
    <col min="2066" max="2066" width="12.28515625" style="524" customWidth="1"/>
    <col min="2067" max="2067" width="6.42578125" style="524" customWidth="1"/>
    <col min="2068" max="2068" width="12.28515625" style="524" customWidth="1"/>
    <col min="2069" max="2069" width="0" style="524" hidden="1" customWidth="1"/>
    <col min="2070" max="2070" width="3.7109375" style="524" customWidth="1"/>
    <col min="2071" max="2071" width="11.140625" style="524" bestFit="1" customWidth="1"/>
    <col min="2072" max="2073" width="10.5703125" style="524"/>
    <col min="2074" max="2074" width="11.140625" style="524" customWidth="1"/>
    <col min="2075" max="2304" width="10.5703125" style="524"/>
    <col min="2305" max="2312" width="0" style="524" hidden="1" customWidth="1"/>
    <col min="2313" max="2313" width="3.7109375" style="524" customWidth="1"/>
    <col min="2314" max="2314" width="3.85546875" style="524" customWidth="1"/>
    <col min="2315" max="2315" width="3.7109375" style="524" customWidth="1"/>
    <col min="2316" max="2316" width="12.7109375" style="524" customWidth="1"/>
    <col min="2317" max="2317" width="52.7109375" style="524" customWidth="1"/>
    <col min="2318" max="2321" width="0" style="524" hidden="1" customWidth="1"/>
    <col min="2322" max="2322" width="12.28515625" style="524" customWidth="1"/>
    <col min="2323" max="2323" width="6.42578125" style="524" customWidth="1"/>
    <col min="2324" max="2324" width="12.28515625" style="524" customWidth="1"/>
    <col min="2325" max="2325" width="0" style="524" hidden="1" customWidth="1"/>
    <col min="2326" max="2326" width="3.7109375" style="524" customWidth="1"/>
    <col min="2327" max="2327" width="11.140625" style="524" bestFit="1" customWidth="1"/>
    <col min="2328" max="2329" width="10.5703125" style="524"/>
    <col min="2330" max="2330" width="11.140625" style="524" customWidth="1"/>
    <col min="2331" max="2560" width="10.5703125" style="524"/>
    <col min="2561" max="2568" width="0" style="524" hidden="1" customWidth="1"/>
    <col min="2569" max="2569" width="3.7109375" style="524" customWidth="1"/>
    <col min="2570" max="2570" width="3.85546875" style="524" customWidth="1"/>
    <col min="2571" max="2571" width="3.7109375" style="524" customWidth="1"/>
    <col min="2572" max="2572" width="12.7109375" style="524" customWidth="1"/>
    <col min="2573" max="2573" width="52.7109375" style="524" customWidth="1"/>
    <col min="2574" max="2577" width="0" style="524" hidden="1" customWidth="1"/>
    <col min="2578" max="2578" width="12.28515625" style="524" customWidth="1"/>
    <col min="2579" max="2579" width="6.42578125" style="524" customWidth="1"/>
    <col min="2580" max="2580" width="12.28515625" style="524" customWidth="1"/>
    <col min="2581" max="2581" width="0" style="524" hidden="1" customWidth="1"/>
    <col min="2582" max="2582" width="3.7109375" style="524" customWidth="1"/>
    <col min="2583" max="2583" width="11.140625" style="524" bestFit="1" customWidth="1"/>
    <col min="2584" max="2585" width="10.5703125" style="524"/>
    <col min="2586" max="2586" width="11.140625" style="524" customWidth="1"/>
    <col min="2587" max="2816" width="10.5703125" style="524"/>
    <col min="2817" max="2824" width="0" style="524" hidden="1" customWidth="1"/>
    <col min="2825" max="2825" width="3.7109375" style="524" customWidth="1"/>
    <col min="2826" max="2826" width="3.85546875" style="524" customWidth="1"/>
    <col min="2827" max="2827" width="3.7109375" style="524" customWidth="1"/>
    <col min="2828" max="2828" width="12.7109375" style="524" customWidth="1"/>
    <col min="2829" max="2829" width="52.7109375" style="524" customWidth="1"/>
    <col min="2830" max="2833" width="0" style="524" hidden="1" customWidth="1"/>
    <col min="2834" max="2834" width="12.28515625" style="524" customWidth="1"/>
    <col min="2835" max="2835" width="6.42578125" style="524" customWidth="1"/>
    <col min="2836" max="2836" width="12.28515625" style="524" customWidth="1"/>
    <col min="2837" max="2837" width="0" style="524" hidden="1" customWidth="1"/>
    <col min="2838" max="2838" width="3.7109375" style="524" customWidth="1"/>
    <col min="2839" max="2839" width="11.140625" style="524" bestFit="1" customWidth="1"/>
    <col min="2840" max="2841" width="10.5703125" style="524"/>
    <col min="2842" max="2842" width="11.140625" style="524" customWidth="1"/>
    <col min="2843" max="3072" width="10.5703125" style="524"/>
    <col min="3073" max="3080" width="0" style="524" hidden="1" customWidth="1"/>
    <col min="3081" max="3081" width="3.7109375" style="524" customWidth="1"/>
    <col min="3082" max="3082" width="3.85546875" style="524" customWidth="1"/>
    <col min="3083" max="3083" width="3.7109375" style="524" customWidth="1"/>
    <col min="3084" max="3084" width="12.7109375" style="524" customWidth="1"/>
    <col min="3085" max="3085" width="52.7109375" style="524" customWidth="1"/>
    <col min="3086" max="3089" width="0" style="524" hidden="1" customWidth="1"/>
    <col min="3090" max="3090" width="12.28515625" style="524" customWidth="1"/>
    <col min="3091" max="3091" width="6.42578125" style="524" customWidth="1"/>
    <col min="3092" max="3092" width="12.28515625" style="524" customWidth="1"/>
    <col min="3093" max="3093" width="0" style="524" hidden="1" customWidth="1"/>
    <col min="3094" max="3094" width="3.7109375" style="524" customWidth="1"/>
    <col min="3095" max="3095" width="11.140625" style="524" bestFit="1" customWidth="1"/>
    <col min="3096" max="3097" width="10.5703125" style="524"/>
    <col min="3098" max="3098" width="11.140625" style="524" customWidth="1"/>
    <col min="3099" max="3328" width="10.5703125" style="524"/>
    <col min="3329" max="3336" width="0" style="524" hidden="1" customWidth="1"/>
    <col min="3337" max="3337" width="3.7109375" style="524" customWidth="1"/>
    <col min="3338" max="3338" width="3.85546875" style="524" customWidth="1"/>
    <col min="3339" max="3339" width="3.7109375" style="524" customWidth="1"/>
    <col min="3340" max="3340" width="12.7109375" style="524" customWidth="1"/>
    <col min="3341" max="3341" width="52.7109375" style="524" customWidth="1"/>
    <col min="3342" max="3345" width="0" style="524" hidden="1" customWidth="1"/>
    <col min="3346" max="3346" width="12.28515625" style="524" customWidth="1"/>
    <col min="3347" max="3347" width="6.42578125" style="524" customWidth="1"/>
    <col min="3348" max="3348" width="12.28515625" style="524" customWidth="1"/>
    <col min="3349" max="3349" width="0" style="524" hidden="1" customWidth="1"/>
    <col min="3350" max="3350" width="3.7109375" style="524" customWidth="1"/>
    <col min="3351" max="3351" width="11.140625" style="524" bestFit="1" customWidth="1"/>
    <col min="3352" max="3353" width="10.5703125" style="524"/>
    <col min="3354" max="3354" width="11.140625" style="524" customWidth="1"/>
    <col min="3355" max="3584" width="10.5703125" style="524"/>
    <col min="3585" max="3592" width="0" style="524" hidden="1" customWidth="1"/>
    <col min="3593" max="3593" width="3.7109375" style="524" customWidth="1"/>
    <col min="3594" max="3594" width="3.85546875" style="524" customWidth="1"/>
    <col min="3595" max="3595" width="3.7109375" style="524" customWidth="1"/>
    <col min="3596" max="3596" width="12.7109375" style="524" customWidth="1"/>
    <col min="3597" max="3597" width="52.7109375" style="524" customWidth="1"/>
    <col min="3598" max="3601" width="0" style="524" hidden="1" customWidth="1"/>
    <col min="3602" max="3602" width="12.28515625" style="524" customWidth="1"/>
    <col min="3603" max="3603" width="6.42578125" style="524" customWidth="1"/>
    <col min="3604" max="3604" width="12.28515625" style="524" customWidth="1"/>
    <col min="3605" max="3605" width="0" style="524" hidden="1" customWidth="1"/>
    <col min="3606" max="3606" width="3.7109375" style="524" customWidth="1"/>
    <col min="3607" max="3607" width="11.140625" style="524" bestFit="1" customWidth="1"/>
    <col min="3608" max="3609" width="10.5703125" style="524"/>
    <col min="3610" max="3610" width="11.140625" style="524" customWidth="1"/>
    <col min="3611" max="3840" width="10.5703125" style="524"/>
    <col min="3841" max="3848" width="0" style="524" hidden="1" customWidth="1"/>
    <col min="3849" max="3849" width="3.7109375" style="524" customWidth="1"/>
    <col min="3850" max="3850" width="3.85546875" style="524" customWidth="1"/>
    <col min="3851" max="3851" width="3.7109375" style="524" customWidth="1"/>
    <col min="3852" max="3852" width="12.7109375" style="524" customWidth="1"/>
    <col min="3853" max="3853" width="52.7109375" style="524" customWidth="1"/>
    <col min="3854" max="3857" width="0" style="524" hidden="1" customWidth="1"/>
    <col min="3858" max="3858" width="12.28515625" style="524" customWidth="1"/>
    <col min="3859" max="3859" width="6.42578125" style="524" customWidth="1"/>
    <col min="3860" max="3860" width="12.28515625" style="524" customWidth="1"/>
    <col min="3861" max="3861" width="0" style="524" hidden="1" customWidth="1"/>
    <col min="3862" max="3862" width="3.7109375" style="524" customWidth="1"/>
    <col min="3863" max="3863" width="11.140625" style="524" bestFit="1" customWidth="1"/>
    <col min="3864" max="3865" width="10.5703125" style="524"/>
    <col min="3866" max="3866" width="11.140625" style="524" customWidth="1"/>
    <col min="3867" max="4096" width="10.5703125" style="524"/>
    <col min="4097" max="4104" width="0" style="524" hidden="1" customWidth="1"/>
    <col min="4105" max="4105" width="3.7109375" style="524" customWidth="1"/>
    <col min="4106" max="4106" width="3.85546875" style="524" customWidth="1"/>
    <col min="4107" max="4107" width="3.7109375" style="524" customWidth="1"/>
    <col min="4108" max="4108" width="12.7109375" style="524" customWidth="1"/>
    <col min="4109" max="4109" width="52.7109375" style="524" customWidth="1"/>
    <col min="4110" max="4113" width="0" style="524" hidden="1" customWidth="1"/>
    <col min="4114" max="4114" width="12.28515625" style="524" customWidth="1"/>
    <col min="4115" max="4115" width="6.42578125" style="524" customWidth="1"/>
    <col min="4116" max="4116" width="12.28515625" style="524" customWidth="1"/>
    <col min="4117" max="4117" width="0" style="524" hidden="1" customWidth="1"/>
    <col min="4118" max="4118" width="3.7109375" style="524" customWidth="1"/>
    <col min="4119" max="4119" width="11.140625" style="524" bestFit="1" customWidth="1"/>
    <col min="4120" max="4121" width="10.5703125" style="524"/>
    <col min="4122" max="4122" width="11.140625" style="524" customWidth="1"/>
    <col min="4123" max="4352" width="10.5703125" style="524"/>
    <col min="4353" max="4360" width="0" style="524" hidden="1" customWidth="1"/>
    <col min="4361" max="4361" width="3.7109375" style="524" customWidth="1"/>
    <col min="4362" max="4362" width="3.85546875" style="524" customWidth="1"/>
    <col min="4363" max="4363" width="3.7109375" style="524" customWidth="1"/>
    <col min="4364" max="4364" width="12.7109375" style="524" customWidth="1"/>
    <col min="4365" max="4365" width="52.7109375" style="524" customWidth="1"/>
    <col min="4366" max="4369" width="0" style="524" hidden="1" customWidth="1"/>
    <col min="4370" max="4370" width="12.28515625" style="524" customWidth="1"/>
    <col min="4371" max="4371" width="6.42578125" style="524" customWidth="1"/>
    <col min="4372" max="4372" width="12.28515625" style="524" customWidth="1"/>
    <col min="4373" max="4373" width="0" style="524" hidden="1" customWidth="1"/>
    <col min="4374" max="4374" width="3.7109375" style="524" customWidth="1"/>
    <col min="4375" max="4375" width="11.140625" style="524" bestFit="1" customWidth="1"/>
    <col min="4376" max="4377" width="10.5703125" style="524"/>
    <col min="4378" max="4378" width="11.140625" style="524" customWidth="1"/>
    <col min="4379" max="4608" width="10.5703125" style="524"/>
    <col min="4609" max="4616" width="0" style="524" hidden="1" customWidth="1"/>
    <col min="4617" max="4617" width="3.7109375" style="524" customWidth="1"/>
    <col min="4618" max="4618" width="3.85546875" style="524" customWidth="1"/>
    <col min="4619" max="4619" width="3.7109375" style="524" customWidth="1"/>
    <col min="4620" max="4620" width="12.7109375" style="524" customWidth="1"/>
    <col min="4621" max="4621" width="52.7109375" style="524" customWidth="1"/>
    <col min="4622" max="4625" width="0" style="524" hidden="1" customWidth="1"/>
    <col min="4626" max="4626" width="12.28515625" style="524" customWidth="1"/>
    <col min="4627" max="4627" width="6.42578125" style="524" customWidth="1"/>
    <col min="4628" max="4628" width="12.28515625" style="524" customWidth="1"/>
    <col min="4629" max="4629" width="0" style="524" hidden="1" customWidth="1"/>
    <col min="4630" max="4630" width="3.7109375" style="524" customWidth="1"/>
    <col min="4631" max="4631" width="11.140625" style="524" bestFit="1" customWidth="1"/>
    <col min="4632" max="4633" width="10.5703125" style="524"/>
    <col min="4634" max="4634" width="11.140625" style="524" customWidth="1"/>
    <col min="4635" max="4864" width="10.5703125" style="524"/>
    <col min="4865" max="4872" width="0" style="524" hidden="1" customWidth="1"/>
    <col min="4873" max="4873" width="3.7109375" style="524" customWidth="1"/>
    <col min="4874" max="4874" width="3.85546875" style="524" customWidth="1"/>
    <col min="4875" max="4875" width="3.7109375" style="524" customWidth="1"/>
    <col min="4876" max="4876" width="12.7109375" style="524" customWidth="1"/>
    <col min="4877" max="4877" width="52.7109375" style="524" customWidth="1"/>
    <col min="4878" max="4881" width="0" style="524" hidden="1" customWidth="1"/>
    <col min="4882" max="4882" width="12.28515625" style="524" customWidth="1"/>
    <col min="4883" max="4883" width="6.42578125" style="524" customWidth="1"/>
    <col min="4884" max="4884" width="12.28515625" style="524" customWidth="1"/>
    <col min="4885" max="4885" width="0" style="524" hidden="1" customWidth="1"/>
    <col min="4886" max="4886" width="3.7109375" style="524" customWidth="1"/>
    <col min="4887" max="4887" width="11.140625" style="524" bestFit="1" customWidth="1"/>
    <col min="4888" max="4889" width="10.5703125" style="524"/>
    <col min="4890" max="4890" width="11.140625" style="524" customWidth="1"/>
    <col min="4891" max="5120" width="10.5703125" style="524"/>
    <col min="5121" max="5128" width="0" style="524" hidden="1" customWidth="1"/>
    <col min="5129" max="5129" width="3.7109375" style="524" customWidth="1"/>
    <col min="5130" max="5130" width="3.85546875" style="524" customWidth="1"/>
    <col min="5131" max="5131" width="3.7109375" style="524" customWidth="1"/>
    <col min="5132" max="5132" width="12.7109375" style="524" customWidth="1"/>
    <col min="5133" max="5133" width="52.7109375" style="524" customWidth="1"/>
    <col min="5134" max="5137" width="0" style="524" hidden="1" customWidth="1"/>
    <col min="5138" max="5138" width="12.28515625" style="524" customWidth="1"/>
    <col min="5139" max="5139" width="6.42578125" style="524" customWidth="1"/>
    <col min="5140" max="5140" width="12.28515625" style="524" customWidth="1"/>
    <col min="5141" max="5141" width="0" style="524" hidden="1" customWidth="1"/>
    <col min="5142" max="5142" width="3.7109375" style="524" customWidth="1"/>
    <col min="5143" max="5143" width="11.140625" style="524" bestFit="1" customWidth="1"/>
    <col min="5144" max="5145" width="10.5703125" style="524"/>
    <col min="5146" max="5146" width="11.140625" style="524" customWidth="1"/>
    <col min="5147" max="5376" width="10.5703125" style="524"/>
    <col min="5377" max="5384" width="0" style="524" hidden="1" customWidth="1"/>
    <col min="5385" max="5385" width="3.7109375" style="524" customWidth="1"/>
    <col min="5386" max="5386" width="3.85546875" style="524" customWidth="1"/>
    <col min="5387" max="5387" width="3.7109375" style="524" customWidth="1"/>
    <col min="5388" max="5388" width="12.7109375" style="524" customWidth="1"/>
    <col min="5389" max="5389" width="52.7109375" style="524" customWidth="1"/>
    <col min="5390" max="5393" width="0" style="524" hidden="1" customWidth="1"/>
    <col min="5394" max="5394" width="12.28515625" style="524" customWidth="1"/>
    <col min="5395" max="5395" width="6.42578125" style="524" customWidth="1"/>
    <col min="5396" max="5396" width="12.28515625" style="524" customWidth="1"/>
    <col min="5397" max="5397" width="0" style="524" hidden="1" customWidth="1"/>
    <col min="5398" max="5398" width="3.7109375" style="524" customWidth="1"/>
    <col min="5399" max="5399" width="11.140625" style="524" bestFit="1" customWidth="1"/>
    <col min="5400" max="5401" width="10.5703125" style="524"/>
    <col min="5402" max="5402" width="11.140625" style="524" customWidth="1"/>
    <col min="5403" max="5632" width="10.5703125" style="524"/>
    <col min="5633" max="5640" width="0" style="524" hidden="1" customWidth="1"/>
    <col min="5641" max="5641" width="3.7109375" style="524" customWidth="1"/>
    <col min="5642" max="5642" width="3.85546875" style="524" customWidth="1"/>
    <col min="5643" max="5643" width="3.7109375" style="524" customWidth="1"/>
    <col min="5644" max="5644" width="12.7109375" style="524" customWidth="1"/>
    <col min="5645" max="5645" width="52.7109375" style="524" customWidth="1"/>
    <col min="5646" max="5649" width="0" style="524" hidden="1" customWidth="1"/>
    <col min="5650" max="5650" width="12.28515625" style="524" customWidth="1"/>
    <col min="5651" max="5651" width="6.42578125" style="524" customWidth="1"/>
    <col min="5652" max="5652" width="12.28515625" style="524" customWidth="1"/>
    <col min="5653" max="5653" width="0" style="524" hidden="1" customWidth="1"/>
    <col min="5654" max="5654" width="3.7109375" style="524" customWidth="1"/>
    <col min="5655" max="5655" width="11.140625" style="524" bestFit="1" customWidth="1"/>
    <col min="5656" max="5657" width="10.5703125" style="524"/>
    <col min="5658" max="5658" width="11.140625" style="524" customWidth="1"/>
    <col min="5659" max="5888" width="10.5703125" style="524"/>
    <col min="5889" max="5896" width="0" style="524" hidden="1" customWidth="1"/>
    <col min="5897" max="5897" width="3.7109375" style="524" customWidth="1"/>
    <col min="5898" max="5898" width="3.85546875" style="524" customWidth="1"/>
    <col min="5899" max="5899" width="3.7109375" style="524" customWidth="1"/>
    <col min="5900" max="5900" width="12.7109375" style="524" customWidth="1"/>
    <col min="5901" max="5901" width="52.7109375" style="524" customWidth="1"/>
    <col min="5902" max="5905" width="0" style="524" hidden="1" customWidth="1"/>
    <col min="5906" max="5906" width="12.28515625" style="524" customWidth="1"/>
    <col min="5907" max="5907" width="6.42578125" style="524" customWidth="1"/>
    <col min="5908" max="5908" width="12.28515625" style="524" customWidth="1"/>
    <col min="5909" max="5909" width="0" style="524" hidden="1" customWidth="1"/>
    <col min="5910" max="5910" width="3.7109375" style="524" customWidth="1"/>
    <col min="5911" max="5911" width="11.140625" style="524" bestFit="1" customWidth="1"/>
    <col min="5912" max="5913" width="10.5703125" style="524"/>
    <col min="5914" max="5914" width="11.140625" style="524" customWidth="1"/>
    <col min="5915" max="6144" width="10.5703125" style="524"/>
    <col min="6145" max="6152" width="0" style="524" hidden="1" customWidth="1"/>
    <col min="6153" max="6153" width="3.7109375" style="524" customWidth="1"/>
    <col min="6154" max="6154" width="3.85546875" style="524" customWidth="1"/>
    <col min="6155" max="6155" width="3.7109375" style="524" customWidth="1"/>
    <col min="6156" max="6156" width="12.7109375" style="524" customWidth="1"/>
    <col min="6157" max="6157" width="52.7109375" style="524" customWidth="1"/>
    <col min="6158" max="6161" width="0" style="524" hidden="1" customWidth="1"/>
    <col min="6162" max="6162" width="12.28515625" style="524" customWidth="1"/>
    <col min="6163" max="6163" width="6.42578125" style="524" customWidth="1"/>
    <col min="6164" max="6164" width="12.28515625" style="524" customWidth="1"/>
    <col min="6165" max="6165" width="0" style="524" hidden="1" customWidth="1"/>
    <col min="6166" max="6166" width="3.7109375" style="524" customWidth="1"/>
    <col min="6167" max="6167" width="11.140625" style="524" bestFit="1" customWidth="1"/>
    <col min="6168" max="6169" width="10.5703125" style="524"/>
    <col min="6170" max="6170" width="11.140625" style="524" customWidth="1"/>
    <col min="6171" max="6400" width="10.5703125" style="524"/>
    <col min="6401" max="6408" width="0" style="524" hidden="1" customWidth="1"/>
    <col min="6409" max="6409" width="3.7109375" style="524" customWidth="1"/>
    <col min="6410" max="6410" width="3.85546875" style="524" customWidth="1"/>
    <col min="6411" max="6411" width="3.7109375" style="524" customWidth="1"/>
    <col min="6412" max="6412" width="12.7109375" style="524" customWidth="1"/>
    <col min="6413" max="6413" width="52.7109375" style="524" customWidth="1"/>
    <col min="6414" max="6417" width="0" style="524" hidden="1" customWidth="1"/>
    <col min="6418" max="6418" width="12.28515625" style="524" customWidth="1"/>
    <col min="6419" max="6419" width="6.42578125" style="524" customWidth="1"/>
    <col min="6420" max="6420" width="12.28515625" style="524" customWidth="1"/>
    <col min="6421" max="6421" width="0" style="524" hidden="1" customWidth="1"/>
    <col min="6422" max="6422" width="3.7109375" style="524" customWidth="1"/>
    <col min="6423" max="6423" width="11.140625" style="524" bestFit="1" customWidth="1"/>
    <col min="6424" max="6425" width="10.5703125" style="524"/>
    <col min="6426" max="6426" width="11.140625" style="524" customWidth="1"/>
    <col min="6427" max="6656" width="10.5703125" style="524"/>
    <col min="6657" max="6664" width="0" style="524" hidden="1" customWidth="1"/>
    <col min="6665" max="6665" width="3.7109375" style="524" customWidth="1"/>
    <col min="6666" max="6666" width="3.85546875" style="524" customWidth="1"/>
    <col min="6667" max="6667" width="3.7109375" style="524" customWidth="1"/>
    <col min="6668" max="6668" width="12.7109375" style="524" customWidth="1"/>
    <col min="6669" max="6669" width="52.7109375" style="524" customWidth="1"/>
    <col min="6670" max="6673" width="0" style="524" hidden="1" customWidth="1"/>
    <col min="6674" max="6674" width="12.28515625" style="524" customWidth="1"/>
    <col min="6675" max="6675" width="6.42578125" style="524" customWidth="1"/>
    <col min="6676" max="6676" width="12.28515625" style="524" customWidth="1"/>
    <col min="6677" max="6677" width="0" style="524" hidden="1" customWidth="1"/>
    <col min="6678" max="6678" width="3.7109375" style="524" customWidth="1"/>
    <col min="6679" max="6679" width="11.140625" style="524" bestFit="1" customWidth="1"/>
    <col min="6680" max="6681" width="10.5703125" style="524"/>
    <col min="6682" max="6682" width="11.140625" style="524" customWidth="1"/>
    <col min="6683" max="6912" width="10.5703125" style="524"/>
    <col min="6913" max="6920" width="0" style="524" hidden="1" customWidth="1"/>
    <col min="6921" max="6921" width="3.7109375" style="524" customWidth="1"/>
    <col min="6922" max="6922" width="3.85546875" style="524" customWidth="1"/>
    <col min="6923" max="6923" width="3.7109375" style="524" customWidth="1"/>
    <col min="6924" max="6924" width="12.7109375" style="524" customWidth="1"/>
    <col min="6925" max="6925" width="52.7109375" style="524" customWidth="1"/>
    <col min="6926" max="6929" width="0" style="524" hidden="1" customWidth="1"/>
    <col min="6930" max="6930" width="12.28515625" style="524" customWidth="1"/>
    <col min="6931" max="6931" width="6.42578125" style="524" customWidth="1"/>
    <col min="6932" max="6932" width="12.28515625" style="524" customWidth="1"/>
    <col min="6933" max="6933" width="0" style="524" hidden="1" customWidth="1"/>
    <col min="6934" max="6934" width="3.7109375" style="524" customWidth="1"/>
    <col min="6935" max="6935" width="11.140625" style="524" bestFit="1" customWidth="1"/>
    <col min="6936" max="6937" width="10.5703125" style="524"/>
    <col min="6938" max="6938" width="11.140625" style="524" customWidth="1"/>
    <col min="6939" max="7168" width="10.5703125" style="524"/>
    <col min="7169" max="7176" width="0" style="524" hidden="1" customWidth="1"/>
    <col min="7177" max="7177" width="3.7109375" style="524" customWidth="1"/>
    <col min="7178" max="7178" width="3.85546875" style="524" customWidth="1"/>
    <col min="7179" max="7179" width="3.7109375" style="524" customWidth="1"/>
    <col min="7180" max="7180" width="12.7109375" style="524" customWidth="1"/>
    <col min="7181" max="7181" width="52.7109375" style="524" customWidth="1"/>
    <col min="7182" max="7185" width="0" style="524" hidden="1" customWidth="1"/>
    <col min="7186" max="7186" width="12.28515625" style="524" customWidth="1"/>
    <col min="7187" max="7187" width="6.42578125" style="524" customWidth="1"/>
    <col min="7188" max="7188" width="12.28515625" style="524" customWidth="1"/>
    <col min="7189" max="7189" width="0" style="524" hidden="1" customWidth="1"/>
    <col min="7190" max="7190" width="3.7109375" style="524" customWidth="1"/>
    <col min="7191" max="7191" width="11.140625" style="524" bestFit="1" customWidth="1"/>
    <col min="7192" max="7193" width="10.5703125" style="524"/>
    <col min="7194" max="7194" width="11.140625" style="524" customWidth="1"/>
    <col min="7195" max="7424" width="10.5703125" style="524"/>
    <col min="7425" max="7432" width="0" style="524" hidden="1" customWidth="1"/>
    <col min="7433" max="7433" width="3.7109375" style="524" customWidth="1"/>
    <col min="7434" max="7434" width="3.85546875" style="524" customWidth="1"/>
    <col min="7435" max="7435" width="3.7109375" style="524" customWidth="1"/>
    <col min="7436" max="7436" width="12.7109375" style="524" customWidth="1"/>
    <col min="7437" max="7437" width="52.7109375" style="524" customWidth="1"/>
    <col min="7438" max="7441" width="0" style="524" hidden="1" customWidth="1"/>
    <col min="7442" max="7442" width="12.28515625" style="524" customWidth="1"/>
    <col min="7443" max="7443" width="6.42578125" style="524" customWidth="1"/>
    <col min="7444" max="7444" width="12.28515625" style="524" customWidth="1"/>
    <col min="7445" max="7445" width="0" style="524" hidden="1" customWidth="1"/>
    <col min="7446" max="7446" width="3.7109375" style="524" customWidth="1"/>
    <col min="7447" max="7447" width="11.140625" style="524" bestFit="1" customWidth="1"/>
    <col min="7448" max="7449" width="10.5703125" style="524"/>
    <col min="7450" max="7450" width="11.140625" style="524" customWidth="1"/>
    <col min="7451" max="7680" width="10.5703125" style="524"/>
    <col min="7681" max="7688" width="0" style="524" hidden="1" customWidth="1"/>
    <col min="7689" max="7689" width="3.7109375" style="524" customWidth="1"/>
    <col min="7690" max="7690" width="3.85546875" style="524" customWidth="1"/>
    <col min="7691" max="7691" width="3.7109375" style="524" customWidth="1"/>
    <col min="7692" max="7692" width="12.7109375" style="524" customWidth="1"/>
    <col min="7693" max="7693" width="52.7109375" style="524" customWidth="1"/>
    <col min="7694" max="7697" width="0" style="524" hidden="1" customWidth="1"/>
    <col min="7698" max="7698" width="12.28515625" style="524" customWidth="1"/>
    <col min="7699" max="7699" width="6.42578125" style="524" customWidth="1"/>
    <col min="7700" max="7700" width="12.28515625" style="524" customWidth="1"/>
    <col min="7701" max="7701" width="0" style="524" hidden="1" customWidth="1"/>
    <col min="7702" max="7702" width="3.7109375" style="524" customWidth="1"/>
    <col min="7703" max="7703" width="11.140625" style="524" bestFit="1" customWidth="1"/>
    <col min="7704" max="7705" width="10.5703125" style="524"/>
    <col min="7706" max="7706" width="11.140625" style="524" customWidth="1"/>
    <col min="7707" max="7936" width="10.5703125" style="524"/>
    <col min="7937" max="7944" width="0" style="524" hidden="1" customWidth="1"/>
    <col min="7945" max="7945" width="3.7109375" style="524" customWidth="1"/>
    <col min="7946" max="7946" width="3.85546875" style="524" customWidth="1"/>
    <col min="7947" max="7947" width="3.7109375" style="524" customWidth="1"/>
    <col min="7948" max="7948" width="12.7109375" style="524" customWidth="1"/>
    <col min="7949" max="7949" width="52.7109375" style="524" customWidth="1"/>
    <col min="7950" max="7953" width="0" style="524" hidden="1" customWidth="1"/>
    <col min="7954" max="7954" width="12.28515625" style="524" customWidth="1"/>
    <col min="7955" max="7955" width="6.42578125" style="524" customWidth="1"/>
    <col min="7956" max="7956" width="12.28515625" style="524" customWidth="1"/>
    <col min="7957" max="7957" width="0" style="524" hidden="1" customWidth="1"/>
    <col min="7958" max="7958" width="3.7109375" style="524" customWidth="1"/>
    <col min="7959" max="7959" width="11.140625" style="524" bestFit="1" customWidth="1"/>
    <col min="7960" max="7961" width="10.5703125" style="524"/>
    <col min="7962" max="7962" width="11.140625" style="524" customWidth="1"/>
    <col min="7963" max="8192" width="10.5703125" style="524"/>
    <col min="8193" max="8200" width="0" style="524" hidden="1" customWidth="1"/>
    <col min="8201" max="8201" width="3.7109375" style="524" customWidth="1"/>
    <col min="8202" max="8202" width="3.85546875" style="524" customWidth="1"/>
    <col min="8203" max="8203" width="3.7109375" style="524" customWidth="1"/>
    <col min="8204" max="8204" width="12.7109375" style="524" customWidth="1"/>
    <col min="8205" max="8205" width="52.7109375" style="524" customWidth="1"/>
    <col min="8206" max="8209" width="0" style="524" hidden="1" customWidth="1"/>
    <col min="8210" max="8210" width="12.28515625" style="524" customWidth="1"/>
    <col min="8211" max="8211" width="6.42578125" style="524" customWidth="1"/>
    <col min="8212" max="8212" width="12.28515625" style="524" customWidth="1"/>
    <col min="8213" max="8213" width="0" style="524" hidden="1" customWidth="1"/>
    <col min="8214" max="8214" width="3.7109375" style="524" customWidth="1"/>
    <col min="8215" max="8215" width="11.140625" style="524" bestFit="1" customWidth="1"/>
    <col min="8216" max="8217" width="10.5703125" style="524"/>
    <col min="8218" max="8218" width="11.140625" style="524" customWidth="1"/>
    <col min="8219" max="8448" width="10.5703125" style="524"/>
    <col min="8449" max="8456" width="0" style="524" hidden="1" customWidth="1"/>
    <col min="8457" max="8457" width="3.7109375" style="524" customWidth="1"/>
    <col min="8458" max="8458" width="3.85546875" style="524" customWidth="1"/>
    <col min="8459" max="8459" width="3.7109375" style="524" customWidth="1"/>
    <col min="8460" max="8460" width="12.7109375" style="524" customWidth="1"/>
    <col min="8461" max="8461" width="52.7109375" style="524" customWidth="1"/>
    <col min="8462" max="8465" width="0" style="524" hidden="1" customWidth="1"/>
    <col min="8466" max="8466" width="12.28515625" style="524" customWidth="1"/>
    <col min="8467" max="8467" width="6.42578125" style="524" customWidth="1"/>
    <col min="8468" max="8468" width="12.28515625" style="524" customWidth="1"/>
    <col min="8469" max="8469" width="0" style="524" hidden="1" customWidth="1"/>
    <col min="8470" max="8470" width="3.7109375" style="524" customWidth="1"/>
    <col min="8471" max="8471" width="11.140625" style="524" bestFit="1" customWidth="1"/>
    <col min="8472" max="8473" width="10.5703125" style="524"/>
    <col min="8474" max="8474" width="11.140625" style="524" customWidth="1"/>
    <col min="8475" max="8704" width="10.5703125" style="524"/>
    <col min="8705" max="8712" width="0" style="524" hidden="1" customWidth="1"/>
    <col min="8713" max="8713" width="3.7109375" style="524" customWidth="1"/>
    <col min="8714" max="8714" width="3.85546875" style="524" customWidth="1"/>
    <col min="8715" max="8715" width="3.7109375" style="524" customWidth="1"/>
    <col min="8716" max="8716" width="12.7109375" style="524" customWidth="1"/>
    <col min="8717" max="8717" width="52.7109375" style="524" customWidth="1"/>
    <col min="8718" max="8721" width="0" style="524" hidden="1" customWidth="1"/>
    <col min="8722" max="8722" width="12.28515625" style="524" customWidth="1"/>
    <col min="8723" max="8723" width="6.42578125" style="524" customWidth="1"/>
    <col min="8724" max="8724" width="12.28515625" style="524" customWidth="1"/>
    <col min="8725" max="8725" width="0" style="524" hidden="1" customWidth="1"/>
    <col min="8726" max="8726" width="3.7109375" style="524" customWidth="1"/>
    <col min="8727" max="8727" width="11.140625" style="524" bestFit="1" customWidth="1"/>
    <col min="8728" max="8729" width="10.5703125" style="524"/>
    <col min="8730" max="8730" width="11.140625" style="524" customWidth="1"/>
    <col min="8731" max="8960" width="10.5703125" style="524"/>
    <col min="8961" max="8968" width="0" style="524" hidden="1" customWidth="1"/>
    <col min="8969" max="8969" width="3.7109375" style="524" customWidth="1"/>
    <col min="8970" max="8970" width="3.85546875" style="524" customWidth="1"/>
    <col min="8971" max="8971" width="3.7109375" style="524" customWidth="1"/>
    <col min="8972" max="8972" width="12.7109375" style="524" customWidth="1"/>
    <col min="8973" max="8973" width="52.7109375" style="524" customWidth="1"/>
    <col min="8974" max="8977" width="0" style="524" hidden="1" customWidth="1"/>
    <col min="8978" max="8978" width="12.28515625" style="524" customWidth="1"/>
    <col min="8979" max="8979" width="6.42578125" style="524" customWidth="1"/>
    <col min="8980" max="8980" width="12.28515625" style="524" customWidth="1"/>
    <col min="8981" max="8981" width="0" style="524" hidden="1" customWidth="1"/>
    <col min="8982" max="8982" width="3.7109375" style="524" customWidth="1"/>
    <col min="8983" max="8983" width="11.140625" style="524" bestFit="1" customWidth="1"/>
    <col min="8984" max="8985" width="10.5703125" style="524"/>
    <col min="8986" max="8986" width="11.140625" style="524" customWidth="1"/>
    <col min="8987" max="9216" width="10.5703125" style="524"/>
    <col min="9217" max="9224" width="0" style="524" hidden="1" customWidth="1"/>
    <col min="9225" max="9225" width="3.7109375" style="524" customWidth="1"/>
    <col min="9226" max="9226" width="3.85546875" style="524" customWidth="1"/>
    <col min="9227" max="9227" width="3.7109375" style="524" customWidth="1"/>
    <col min="9228" max="9228" width="12.7109375" style="524" customWidth="1"/>
    <col min="9229" max="9229" width="52.7109375" style="524" customWidth="1"/>
    <col min="9230" max="9233" width="0" style="524" hidden="1" customWidth="1"/>
    <col min="9234" max="9234" width="12.28515625" style="524" customWidth="1"/>
    <col min="9235" max="9235" width="6.42578125" style="524" customWidth="1"/>
    <col min="9236" max="9236" width="12.28515625" style="524" customWidth="1"/>
    <col min="9237" max="9237" width="0" style="524" hidden="1" customWidth="1"/>
    <col min="9238" max="9238" width="3.7109375" style="524" customWidth="1"/>
    <col min="9239" max="9239" width="11.140625" style="524" bestFit="1" customWidth="1"/>
    <col min="9240" max="9241" width="10.5703125" style="524"/>
    <col min="9242" max="9242" width="11.140625" style="524" customWidth="1"/>
    <col min="9243" max="9472" width="10.5703125" style="524"/>
    <col min="9473" max="9480" width="0" style="524" hidden="1" customWidth="1"/>
    <col min="9481" max="9481" width="3.7109375" style="524" customWidth="1"/>
    <col min="9482" max="9482" width="3.85546875" style="524" customWidth="1"/>
    <col min="9483" max="9483" width="3.7109375" style="524" customWidth="1"/>
    <col min="9484" max="9484" width="12.7109375" style="524" customWidth="1"/>
    <col min="9485" max="9485" width="52.7109375" style="524" customWidth="1"/>
    <col min="9486" max="9489" width="0" style="524" hidden="1" customWidth="1"/>
    <col min="9490" max="9490" width="12.28515625" style="524" customWidth="1"/>
    <col min="9491" max="9491" width="6.42578125" style="524" customWidth="1"/>
    <col min="9492" max="9492" width="12.28515625" style="524" customWidth="1"/>
    <col min="9493" max="9493" width="0" style="524" hidden="1" customWidth="1"/>
    <col min="9494" max="9494" width="3.7109375" style="524" customWidth="1"/>
    <col min="9495" max="9495" width="11.140625" style="524" bestFit="1" customWidth="1"/>
    <col min="9496" max="9497" width="10.5703125" style="524"/>
    <col min="9498" max="9498" width="11.140625" style="524" customWidth="1"/>
    <col min="9499" max="9728" width="10.5703125" style="524"/>
    <col min="9729" max="9736" width="0" style="524" hidden="1" customWidth="1"/>
    <col min="9737" max="9737" width="3.7109375" style="524" customWidth="1"/>
    <col min="9738" max="9738" width="3.85546875" style="524" customWidth="1"/>
    <col min="9739" max="9739" width="3.7109375" style="524" customWidth="1"/>
    <col min="9740" max="9740" width="12.7109375" style="524" customWidth="1"/>
    <col min="9741" max="9741" width="52.7109375" style="524" customWidth="1"/>
    <col min="9742" max="9745" width="0" style="524" hidden="1" customWidth="1"/>
    <col min="9746" max="9746" width="12.28515625" style="524" customWidth="1"/>
    <col min="9747" max="9747" width="6.42578125" style="524" customWidth="1"/>
    <col min="9748" max="9748" width="12.28515625" style="524" customWidth="1"/>
    <col min="9749" max="9749" width="0" style="524" hidden="1" customWidth="1"/>
    <col min="9750" max="9750" width="3.7109375" style="524" customWidth="1"/>
    <col min="9751" max="9751" width="11.140625" style="524" bestFit="1" customWidth="1"/>
    <col min="9752" max="9753" width="10.5703125" style="524"/>
    <col min="9754" max="9754" width="11.140625" style="524" customWidth="1"/>
    <col min="9755" max="9984" width="10.5703125" style="524"/>
    <col min="9985" max="9992" width="0" style="524" hidden="1" customWidth="1"/>
    <col min="9993" max="9993" width="3.7109375" style="524" customWidth="1"/>
    <col min="9994" max="9994" width="3.85546875" style="524" customWidth="1"/>
    <col min="9995" max="9995" width="3.7109375" style="524" customWidth="1"/>
    <col min="9996" max="9996" width="12.7109375" style="524" customWidth="1"/>
    <col min="9997" max="9997" width="52.7109375" style="524" customWidth="1"/>
    <col min="9998" max="10001" width="0" style="524" hidden="1" customWidth="1"/>
    <col min="10002" max="10002" width="12.28515625" style="524" customWidth="1"/>
    <col min="10003" max="10003" width="6.42578125" style="524" customWidth="1"/>
    <col min="10004" max="10004" width="12.28515625" style="524" customWidth="1"/>
    <col min="10005" max="10005" width="0" style="524" hidden="1" customWidth="1"/>
    <col min="10006" max="10006" width="3.7109375" style="524" customWidth="1"/>
    <col min="10007" max="10007" width="11.140625" style="524" bestFit="1" customWidth="1"/>
    <col min="10008" max="10009" width="10.5703125" style="524"/>
    <col min="10010" max="10010" width="11.140625" style="524" customWidth="1"/>
    <col min="10011" max="10240" width="10.5703125" style="524"/>
    <col min="10241" max="10248" width="0" style="524" hidden="1" customWidth="1"/>
    <col min="10249" max="10249" width="3.7109375" style="524" customWidth="1"/>
    <col min="10250" max="10250" width="3.85546875" style="524" customWidth="1"/>
    <col min="10251" max="10251" width="3.7109375" style="524" customWidth="1"/>
    <col min="10252" max="10252" width="12.7109375" style="524" customWidth="1"/>
    <col min="10253" max="10253" width="52.7109375" style="524" customWidth="1"/>
    <col min="10254" max="10257" width="0" style="524" hidden="1" customWidth="1"/>
    <col min="10258" max="10258" width="12.28515625" style="524" customWidth="1"/>
    <col min="10259" max="10259" width="6.42578125" style="524" customWidth="1"/>
    <col min="10260" max="10260" width="12.28515625" style="524" customWidth="1"/>
    <col min="10261" max="10261" width="0" style="524" hidden="1" customWidth="1"/>
    <col min="10262" max="10262" width="3.7109375" style="524" customWidth="1"/>
    <col min="10263" max="10263" width="11.140625" style="524" bestFit="1" customWidth="1"/>
    <col min="10264" max="10265" width="10.5703125" style="524"/>
    <col min="10266" max="10266" width="11.140625" style="524" customWidth="1"/>
    <col min="10267" max="10496" width="10.5703125" style="524"/>
    <col min="10497" max="10504" width="0" style="524" hidden="1" customWidth="1"/>
    <col min="10505" max="10505" width="3.7109375" style="524" customWidth="1"/>
    <col min="10506" max="10506" width="3.85546875" style="524" customWidth="1"/>
    <col min="10507" max="10507" width="3.7109375" style="524" customWidth="1"/>
    <col min="10508" max="10508" width="12.7109375" style="524" customWidth="1"/>
    <col min="10509" max="10509" width="52.7109375" style="524" customWidth="1"/>
    <col min="10510" max="10513" width="0" style="524" hidden="1" customWidth="1"/>
    <col min="10514" max="10514" width="12.28515625" style="524" customWidth="1"/>
    <col min="10515" max="10515" width="6.42578125" style="524" customWidth="1"/>
    <col min="10516" max="10516" width="12.28515625" style="524" customWidth="1"/>
    <col min="10517" max="10517" width="0" style="524" hidden="1" customWidth="1"/>
    <col min="10518" max="10518" width="3.7109375" style="524" customWidth="1"/>
    <col min="10519" max="10519" width="11.140625" style="524" bestFit="1" customWidth="1"/>
    <col min="10520" max="10521" width="10.5703125" style="524"/>
    <col min="10522" max="10522" width="11.140625" style="524" customWidth="1"/>
    <col min="10523" max="10752" width="10.5703125" style="524"/>
    <col min="10753" max="10760" width="0" style="524" hidden="1" customWidth="1"/>
    <col min="10761" max="10761" width="3.7109375" style="524" customWidth="1"/>
    <col min="10762" max="10762" width="3.85546875" style="524" customWidth="1"/>
    <col min="10763" max="10763" width="3.7109375" style="524" customWidth="1"/>
    <col min="10764" max="10764" width="12.7109375" style="524" customWidth="1"/>
    <col min="10765" max="10765" width="52.7109375" style="524" customWidth="1"/>
    <col min="10766" max="10769" width="0" style="524" hidden="1" customWidth="1"/>
    <col min="10770" max="10770" width="12.28515625" style="524" customWidth="1"/>
    <col min="10771" max="10771" width="6.42578125" style="524" customWidth="1"/>
    <col min="10772" max="10772" width="12.28515625" style="524" customWidth="1"/>
    <col min="10773" max="10773" width="0" style="524" hidden="1" customWidth="1"/>
    <col min="10774" max="10774" width="3.7109375" style="524" customWidth="1"/>
    <col min="10775" max="10775" width="11.140625" style="524" bestFit="1" customWidth="1"/>
    <col min="10776" max="10777" width="10.5703125" style="524"/>
    <col min="10778" max="10778" width="11.140625" style="524" customWidth="1"/>
    <col min="10779" max="11008" width="10.5703125" style="524"/>
    <col min="11009" max="11016" width="0" style="524" hidden="1" customWidth="1"/>
    <col min="11017" max="11017" width="3.7109375" style="524" customWidth="1"/>
    <col min="11018" max="11018" width="3.85546875" style="524" customWidth="1"/>
    <col min="11019" max="11019" width="3.7109375" style="524" customWidth="1"/>
    <col min="11020" max="11020" width="12.7109375" style="524" customWidth="1"/>
    <col min="11021" max="11021" width="52.7109375" style="524" customWidth="1"/>
    <col min="11022" max="11025" width="0" style="524" hidden="1" customWidth="1"/>
    <col min="11026" max="11026" width="12.28515625" style="524" customWidth="1"/>
    <col min="11027" max="11027" width="6.42578125" style="524" customWidth="1"/>
    <col min="11028" max="11028" width="12.28515625" style="524" customWidth="1"/>
    <col min="11029" max="11029" width="0" style="524" hidden="1" customWidth="1"/>
    <col min="11030" max="11030" width="3.7109375" style="524" customWidth="1"/>
    <col min="11031" max="11031" width="11.140625" style="524" bestFit="1" customWidth="1"/>
    <col min="11032" max="11033" width="10.5703125" style="524"/>
    <col min="11034" max="11034" width="11.140625" style="524" customWidth="1"/>
    <col min="11035" max="11264" width="10.5703125" style="524"/>
    <col min="11265" max="11272" width="0" style="524" hidden="1" customWidth="1"/>
    <col min="11273" max="11273" width="3.7109375" style="524" customWidth="1"/>
    <col min="11274" max="11274" width="3.85546875" style="524" customWidth="1"/>
    <col min="11275" max="11275" width="3.7109375" style="524" customWidth="1"/>
    <col min="11276" max="11276" width="12.7109375" style="524" customWidth="1"/>
    <col min="11277" max="11277" width="52.7109375" style="524" customWidth="1"/>
    <col min="11278" max="11281" width="0" style="524" hidden="1" customWidth="1"/>
    <col min="11282" max="11282" width="12.28515625" style="524" customWidth="1"/>
    <col min="11283" max="11283" width="6.42578125" style="524" customWidth="1"/>
    <col min="11284" max="11284" width="12.28515625" style="524" customWidth="1"/>
    <col min="11285" max="11285" width="0" style="524" hidden="1" customWidth="1"/>
    <col min="11286" max="11286" width="3.7109375" style="524" customWidth="1"/>
    <col min="11287" max="11287" width="11.140625" style="524" bestFit="1" customWidth="1"/>
    <col min="11288" max="11289" width="10.5703125" style="524"/>
    <col min="11290" max="11290" width="11.140625" style="524" customWidth="1"/>
    <col min="11291" max="11520" width="10.5703125" style="524"/>
    <col min="11521" max="11528" width="0" style="524" hidden="1" customWidth="1"/>
    <col min="11529" max="11529" width="3.7109375" style="524" customWidth="1"/>
    <col min="11530" max="11530" width="3.85546875" style="524" customWidth="1"/>
    <col min="11531" max="11531" width="3.7109375" style="524" customWidth="1"/>
    <col min="11532" max="11532" width="12.7109375" style="524" customWidth="1"/>
    <col min="11533" max="11533" width="52.7109375" style="524" customWidth="1"/>
    <col min="11534" max="11537" width="0" style="524" hidden="1" customWidth="1"/>
    <col min="11538" max="11538" width="12.28515625" style="524" customWidth="1"/>
    <col min="11539" max="11539" width="6.42578125" style="524" customWidth="1"/>
    <col min="11540" max="11540" width="12.28515625" style="524" customWidth="1"/>
    <col min="11541" max="11541" width="0" style="524" hidden="1" customWidth="1"/>
    <col min="11542" max="11542" width="3.7109375" style="524" customWidth="1"/>
    <col min="11543" max="11543" width="11.140625" style="524" bestFit="1" customWidth="1"/>
    <col min="11544" max="11545" width="10.5703125" style="524"/>
    <col min="11546" max="11546" width="11.140625" style="524" customWidth="1"/>
    <col min="11547" max="11776" width="10.5703125" style="524"/>
    <col min="11777" max="11784" width="0" style="524" hidden="1" customWidth="1"/>
    <col min="11785" max="11785" width="3.7109375" style="524" customWidth="1"/>
    <col min="11786" max="11786" width="3.85546875" style="524" customWidth="1"/>
    <col min="11787" max="11787" width="3.7109375" style="524" customWidth="1"/>
    <col min="11788" max="11788" width="12.7109375" style="524" customWidth="1"/>
    <col min="11789" max="11789" width="52.7109375" style="524" customWidth="1"/>
    <col min="11790" max="11793" width="0" style="524" hidden="1" customWidth="1"/>
    <col min="11794" max="11794" width="12.28515625" style="524" customWidth="1"/>
    <col min="11795" max="11795" width="6.42578125" style="524" customWidth="1"/>
    <col min="11796" max="11796" width="12.28515625" style="524" customWidth="1"/>
    <col min="11797" max="11797" width="0" style="524" hidden="1" customWidth="1"/>
    <col min="11798" max="11798" width="3.7109375" style="524" customWidth="1"/>
    <col min="11799" max="11799" width="11.140625" style="524" bestFit="1" customWidth="1"/>
    <col min="11800" max="11801" width="10.5703125" style="524"/>
    <col min="11802" max="11802" width="11.140625" style="524" customWidth="1"/>
    <col min="11803" max="12032" width="10.5703125" style="524"/>
    <col min="12033" max="12040" width="0" style="524" hidden="1" customWidth="1"/>
    <col min="12041" max="12041" width="3.7109375" style="524" customWidth="1"/>
    <col min="12042" max="12042" width="3.85546875" style="524" customWidth="1"/>
    <col min="12043" max="12043" width="3.7109375" style="524" customWidth="1"/>
    <col min="12044" max="12044" width="12.7109375" style="524" customWidth="1"/>
    <col min="12045" max="12045" width="52.7109375" style="524" customWidth="1"/>
    <col min="12046" max="12049" width="0" style="524" hidden="1" customWidth="1"/>
    <col min="12050" max="12050" width="12.28515625" style="524" customWidth="1"/>
    <col min="12051" max="12051" width="6.42578125" style="524" customWidth="1"/>
    <col min="12052" max="12052" width="12.28515625" style="524" customWidth="1"/>
    <col min="12053" max="12053" width="0" style="524" hidden="1" customWidth="1"/>
    <col min="12054" max="12054" width="3.7109375" style="524" customWidth="1"/>
    <col min="12055" max="12055" width="11.140625" style="524" bestFit="1" customWidth="1"/>
    <col min="12056" max="12057" width="10.5703125" style="524"/>
    <col min="12058" max="12058" width="11.140625" style="524" customWidth="1"/>
    <col min="12059" max="12288" width="10.5703125" style="524"/>
    <col min="12289" max="12296" width="0" style="524" hidden="1" customWidth="1"/>
    <col min="12297" max="12297" width="3.7109375" style="524" customWidth="1"/>
    <col min="12298" max="12298" width="3.85546875" style="524" customWidth="1"/>
    <col min="12299" max="12299" width="3.7109375" style="524" customWidth="1"/>
    <col min="12300" max="12300" width="12.7109375" style="524" customWidth="1"/>
    <col min="12301" max="12301" width="52.7109375" style="524" customWidth="1"/>
    <col min="12302" max="12305" width="0" style="524" hidden="1" customWidth="1"/>
    <col min="12306" max="12306" width="12.28515625" style="524" customWidth="1"/>
    <col min="12307" max="12307" width="6.42578125" style="524" customWidth="1"/>
    <col min="12308" max="12308" width="12.28515625" style="524" customWidth="1"/>
    <col min="12309" max="12309" width="0" style="524" hidden="1" customWidth="1"/>
    <col min="12310" max="12310" width="3.7109375" style="524" customWidth="1"/>
    <col min="12311" max="12311" width="11.140625" style="524" bestFit="1" customWidth="1"/>
    <col min="12312" max="12313" width="10.5703125" style="524"/>
    <col min="12314" max="12314" width="11.140625" style="524" customWidth="1"/>
    <col min="12315" max="12544" width="10.5703125" style="524"/>
    <col min="12545" max="12552" width="0" style="524" hidden="1" customWidth="1"/>
    <col min="12553" max="12553" width="3.7109375" style="524" customWidth="1"/>
    <col min="12554" max="12554" width="3.85546875" style="524" customWidth="1"/>
    <col min="12555" max="12555" width="3.7109375" style="524" customWidth="1"/>
    <col min="12556" max="12556" width="12.7109375" style="524" customWidth="1"/>
    <col min="12557" max="12557" width="52.7109375" style="524" customWidth="1"/>
    <col min="12558" max="12561" width="0" style="524" hidden="1" customWidth="1"/>
    <col min="12562" max="12562" width="12.28515625" style="524" customWidth="1"/>
    <col min="12563" max="12563" width="6.42578125" style="524" customWidth="1"/>
    <col min="12564" max="12564" width="12.28515625" style="524" customWidth="1"/>
    <col min="12565" max="12565" width="0" style="524" hidden="1" customWidth="1"/>
    <col min="12566" max="12566" width="3.7109375" style="524" customWidth="1"/>
    <col min="12567" max="12567" width="11.140625" style="524" bestFit="1" customWidth="1"/>
    <col min="12568" max="12569" width="10.5703125" style="524"/>
    <col min="12570" max="12570" width="11.140625" style="524" customWidth="1"/>
    <col min="12571" max="12800" width="10.5703125" style="524"/>
    <col min="12801" max="12808" width="0" style="524" hidden="1" customWidth="1"/>
    <col min="12809" max="12809" width="3.7109375" style="524" customWidth="1"/>
    <col min="12810" max="12810" width="3.85546875" style="524" customWidth="1"/>
    <col min="12811" max="12811" width="3.7109375" style="524" customWidth="1"/>
    <col min="12812" max="12812" width="12.7109375" style="524" customWidth="1"/>
    <col min="12813" max="12813" width="52.7109375" style="524" customWidth="1"/>
    <col min="12814" max="12817" width="0" style="524" hidden="1" customWidth="1"/>
    <col min="12818" max="12818" width="12.28515625" style="524" customWidth="1"/>
    <col min="12819" max="12819" width="6.42578125" style="524" customWidth="1"/>
    <col min="12820" max="12820" width="12.28515625" style="524" customWidth="1"/>
    <col min="12821" max="12821" width="0" style="524" hidden="1" customWidth="1"/>
    <col min="12822" max="12822" width="3.7109375" style="524" customWidth="1"/>
    <col min="12823" max="12823" width="11.140625" style="524" bestFit="1" customWidth="1"/>
    <col min="12824" max="12825" width="10.5703125" style="524"/>
    <col min="12826" max="12826" width="11.140625" style="524" customWidth="1"/>
    <col min="12827" max="13056" width="10.5703125" style="524"/>
    <col min="13057" max="13064" width="0" style="524" hidden="1" customWidth="1"/>
    <col min="13065" max="13065" width="3.7109375" style="524" customWidth="1"/>
    <col min="13066" max="13066" width="3.85546875" style="524" customWidth="1"/>
    <col min="13067" max="13067" width="3.7109375" style="524" customWidth="1"/>
    <col min="13068" max="13068" width="12.7109375" style="524" customWidth="1"/>
    <col min="13069" max="13069" width="52.7109375" style="524" customWidth="1"/>
    <col min="13070" max="13073" width="0" style="524" hidden="1" customWidth="1"/>
    <col min="13074" max="13074" width="12.28515625" style="524" customWidth="1"/>
    <col min="13075" max="13075" width="6.42578125" style="524" customWidth="1"/>
    <col min="13076" max="13076" width="12.28515625" style="524" customWidth="1"/>
    <col min="13077" max="13077" width="0" style="524" hidden="1" customWidth="1"/>
    <col min="13078" max="13078" width="3.7109375" style="524" customWidth="1"/>
    <col min="13079" max="13079" width="11.140625" style="524" bestFit="1" customWidth="1"/>
    <col min="13080" max="13081" width="10.5703125" style="524"/>
    <col min="13082" max="13082" width="11.140625" style="524" customWidth="1"/>
    <col min="13083" max="13312" width="10.5703125" style="524"/>
    <col min="13313" max="13320" width="0" style="524" hidden="1" customWidth="1"/>
    <col min="13321" max="13321" width="3.7109375" style="524" customWidth="1"/>
    <col min="13322" max="13322" width="3.85546875" style="524" customWidth="1"/>
    <col min="13323" max="13323" width="3.7109375" style="524" customWidth="1"/>
    <col min="13324" max="13324" width="12.7109375" style="524" customWidth="1"/>
    <col min="13325" max="13325" width="52.7109375" style="524" customWidth="1"/>
    <col min="13326" max="13329" width="0" style="524" hidden="1" customWidth="1"/>
    <col min="13330" max="13330" width="12.28515625" style="524" customWidth="1"/>
    <col min="13331" max="13331" width="6.42578125" style="524" customWidth="1"/>
    <col min="13332" max="13332" width="12.28515625" style="524" customWidth="1"/>
    <col min="13333" max="13333" width="0" style="524" hidden="1" customWidth="1"/>
    <col min="13334" max="13334" width="3.7109375" style="524" customWidth="1"/>
    <col min="13335" max="13335" width="11.140625" style="524" bestFit="1" customWidth="1"/>
    <col min="13336" max="13337" width="10.5703125" style="524"/>
    <col min="13338" max="13338" width="11.140625" style="524" customWidth="1"/>
    <col min="13339" max="13568" width="10.5703125" style="524"/>
    <col min="13569" max="13576" width="0" style="524" hidden="1" customWidth="1"/>
    <col min="13577" max="13577" width="3.7109375" style="524" customWidth="1"/>
    <col min="13578" max="13578" width="3.85546875" style="524" customWidth="1"/>
    <col min="13579" max="13579" width="3.7109375" style="524" customWidth="1"/>
    <col min="13580" max="13580" width="12.7109375" style="524" customWidth="1"/>
    <col min="13581" max="13581" width="52.7109375" style="524" customWidth="1"/>
    <col min="13582" max="13585" width="0" style="524" hidden="1" customWidth="1"/>
    <col min="13586" max="13586" width="12.28515625" style="524" customWidth="1"/>
    <col min="13587" max="13587" width="6.42578125" style="524" customWidth="1"/>
    <col min="13588" max="13588" width="12.28515625" style="524" customWidth="1"/>
    <col min="13589" max="13589" width="0" style="524" hidden="1" customWidth="1"/>
    <col min="13590" max="13590" width="3.7109375" style="524" customWidth="1"/>
    <col min="13591" max="13591" width="11.140625" style="524" bestFit="1" customWidth="1"/>
    <col min="13592" max="13593" width="10.5703125" style="524"/>
    <col min="13594" max="13594" width="11.140625" style="524" customWidth="1"/>
    <col min="13595" max="13824" width="10.5703125" style="524"/>
    <col min="13825" max="13832" width="0" style="524" hidden="1" customWidth="1"/>
    <col min="13833" max="13833" width="3.7109375" style="524" customWidth="1"/>
    <col min="13834" max="13834" width="3.85546875" style="524" customWidth="1"/>
    <col min="13835" max="13835" width="3.7109375" style="524" customWidth="1"/>
    <col min="13836" max="13836" width="12.7109375" style="524" customWidth="1"/>
    <col min="13837" max="13837" width="52.7109375" style="524" customWidth="1"/>
    <col min="13838" max="13841" width="0" style="524" hidden="1" customWidth="1"/>
    <col min="13842" max="13842" width="12.28515625" style="524" customWidth="1"/>
    <col min="13843" max="13843" width="6.42578125" style="524" customWidth="1"/>
    <col min="13844" max="13844" width="12.28515625" style="524" customWidth="1"/>
    <col min="13845" max="13845" width="0" style="524" hidden="1" customWidth="1"/>
    <col min="13846" max="13846" width="3.7109375" style="524" customWidth="1"/>
    <col min="13847" max="13847" width="11.140625" style="524" bestFit="1" customWidth="1"/>
    <col min="13848" max="13849" width="10.5703125" style="524"/>
    <col min="13850" max="13850" width="11.140625" style="524" customWidth="1"/>
    <col min="13851" max="14080" width="10.5703125" style="524"/>
    <col min="14081" max="14088" width="0" style="524" hidden="1" customWidth="1"/>
    <col min="14089" max="14089" width="3.7109375" style="524" customWidth="1"/>
    <col min="14090" max="14090" width="3.85546875" style="524" customWidth="1"/>
    <col min="14091" max="14091" width="3.7109375" style="524" customWidth="1"/>
    <col min="14092" max="14092" width="12.7109375" style="524" customWidth="1"/>
    <col min="14093" max="14093" width="52.7109375" style="524" customWidth="1"/>
    <col min="14094" max="14097" width="0" style="524" hidden="1" customWidth="1"/>
    <col min="14098" max="14098" width="12.28515625" style="524" customWidth="1"/>
    <col min="14099" max="14099" width="6.42578125" style="524" customWidth="1"/>
    <col min="14100" max="14100" width="12.28515625" style="524" customWidth="1"/>
    <col min="14101" max="14101" width="0" style="524" hidden="1" customWidth="1"/>
    <col min="14102" max="14102" width="3.7109375" style="524" customWidth="1"/>
    <col min="14103" max="14103" width="11.140625" style="524" bestFit="1" customWidth="1"/>
    <col min="14104" max="14105" width="10.5703125" style="524"/>
    <col min="14106" max="14106" width="11.140625" style="524" customWidth="1"/>
    <col min="14107" max="14336" width="10.5703125" style="524"/>
    <col min="14337" max="14344" width="0" style="524" hidden="1" customWidth="1"/>
    <col min="14345" max="14345" width="3.7109375" style="524" customWidth="1"/>
    <col min="14346" max="14346" width="3.85546875" style="524" customWidth="1"/>
    <col min="14347" max="14347" width="3.7109375" style="524" customWidth="1"/>
    <col min="14348" max="14348" width="12.7109375" style="524" customWidth="1"/>
    <col min="14349" max="14349" width="52.7109375" style="524" customWidth="1"/>
    <col min="14350" max="14353" width="0" style="524" hidden="1" customWidth="1"/>
    <col min="14354" max="14354" width="12.28515625" style="524" customWidth="1"/>
    <col min="14355" max="14355" width="6.42578125" style="524" customWidth="1"/>
    <col min="14356" max="14356" width="12.28515625" style="524" customWidth="1"/>
    <col min="14357" max="14357" width="0" style="524" hidden="1" customWidth="1"/>
    <col min="14358" max="14358" width="3.7109375" style="524" customWidth="1"/>
    <col min="14359" max="14359" width="11.140625" style="524" bestFit="1" customWidth="1"/>
    <col min="14360" max="14361" width="10.5703125" style="524"/>
    <col min="14362" max="14362" width="11.140625" style="524" customWidth="1"/>
    <col min="14363" max="14592" width="10.5703125" style="524"/>
    <col min="14593" max="14600" width="0" style="524" hidden="1" customWidth="1"/>
    <col min="14601" max="14601" width="3.7109375" style="524" customWidth="1"/>
    <col min="14602" max="14602" width="3.85546875" style="524" customWidth="1"/>
    <col min="14603" max="14603" width="3.7109375" style="524" customWidth="1"/>
    <col min="14604" max="14604" width="12.7109375" style="524" customWidth="1"/>
    <col min="14605" max="14605" width="52.7109375" style="524" customWidth="1"/>
    <col min="14606" max="14609" width="0" style="524" hidden="1" customWidth="1"/>
    <col min="14610" max="14610" width="12.28515625" style="524" customWidth="1"/>
    <col min="14611" max="14611" width="6.42578125" style="524" customWidth="1"/>
    <col min="14612" max="14612" width="12.28515625" style="524" customWidth="1"/>
    <col min="14613" max="14613" width="0" style="524" hidden="1" customWidth="1"/>
    <col min="14614" max="14614" width="3.7109375" style="524" customWidth="1"/>
    <col min="14615" max="14615" width="11.140625" style="524" bestFit="1" customWidth="1"/>
    <col min="14616" max="14617" width="10.5703125" style="524"/>
    <col min="14618" max="14618" width="11.140625" style="524" customWidth="1"/>
    <col min="14619" max="14848" width="10.5703125" style="524"/>
    <col min="14849" max="14856" width="0" style="524" hidden="1" customWidth="1"/>
    <col min="14857" max="14857" width="3.7109375" style="524" customWidth="1"/>
    <col min="14858" max="14858" width="3.85546875" style="524" customWidth="1"/>
    <col min="14859" max="14859" width="3.7109375" style="524" customWidth="1"/>
    <col min="14860" max="14860" width="12.7109375" style="524" customWidth="1"/>
    <col min="14861" max="14861" width="52.7109375" style="524" customWidth="1"/>
    <col min="14862" max="14865" width="0" style="524" hidden="1" customWidth="1"/>
    <col min="14866" max="14866" width="12.28515625" style="524" customWidth="1"/>
    <col min="14867" max="14867" width="6.42578125" style="524" customWidth="1"/>
    <col min="14868" max="14868" width="12.28515625" style="524" customWidth="1"/>
    <col min="14869" max="14869" width="0" style="524" hidden="1" customWidth="1"/>
    <col min="14870" max="14870" width="3.7109375" style="524" customWidth="1"/>
    <col min="14871" max="14871" width="11.140625" style="524" bestFit="1" customWidth="1"/>
    <col min="14872" max="14873" width="10.5703125" style="524"/>
    <col min="14874" max="14874" width="11.140625" style="524" customWidth="1"/>
    <col min="14875" max="15104" width="10.5703125" style="524"/>
    <col min="15105" max="15112" width="0" style="524" hidden="1" customWidth="1"/>
    <col min="15113" max="15113" width="3.7109375" style="524" customWidth="1"/>
    <col min="15114" max="15114" width="3.85546875" style="524" customWidth="1"/>
    <col min="15115" max="15115" width="3.7109375" style="524" customWidth="1"/>
    <col min="15116" max="15116" width="12.7109375" style="524" customWidth="1"/>
    <col min="15117" max="15117" width="52.7109375" style="524" customWidth="1"/>
    <col min="15118" max="15121" width="0" style="524" hidden="1" customWidth="1"/>
    <col min="15122" max="15122" width="12.28515625" style="524" customWidth="1"/>
    <col min="15123" max="15123" width="6.42578125" style="524" customWidth="1"/>
    <col min="15124" max="15124" width="12.28515625" style="524" customWidth="1"/>
    <col min="15125" max="15125" width="0" style="524" hidden="1" customWidth="1"/>
    <col min="15126" max="15126" width="3.7109375" style="524" customWidth="1"/>
    <col min="15127" max="15127" width="11.140625" style="524" bestFit="1" customWidth="1"/>
    <col min="15128" max="15129" width="10.5703125" style="524"/>
    <col min="15130" max="15130" width="11.140625" style="524" customWidth="1"/>
    <col min="15131" max="15360" width="10.5703125" style="524"/>
    <col min="15361" max="15368" width="0" style="524" hidden="1" customWidth="1"/>
    <col min="15369" max="15369" width="3.7109375" style="524" customWidth="1"/>
    <col min="15370" max="15370" width="3.85546875" style="524" customWidth="1"/>
    <col min="15371" max="15371" width="3.7109375" style="524" customWidth="1"/>
    <col min="15372" max="15372" width="12.7109375" style="524" customWidth="1"/>
    <col min="15373" max="15373" width="52.7109375" style="524" customWidth="1"/>
    <col min="15374" max="15377" width="0" style="524" hidden="1" customWidth="1"/>
    <col min="15378" max="15378" width="12.28515625" style="524" customWidth="1"/>
    <col min="15379" max="15379" width="6.42578125" style="524" customWidth="1"/>
    <col min="15380" max="15380" width="12.28515625" style="524" customWidth="1"/>
    <col min="15381" max="15381" width="0" style="524" hidden="1" customWidth="1"/>
    <col min="15382" max="15382" width="3.7109375" style="524" customWidth="1"/>
    <col min="15383" max="15383" width="11.140625" style="524" bestFit="1" customWidth="1"/>
    <col min="15384" max="15385" width="10.5703125" style="524"/>
    <col min="15386" max="15386" width="11.140625" style="524" customWidth="1"/>
    <col min="15387" max="15616" width="10.5703125" style="524"/>
    <col min="15617" max="15624" width="0" style="524" hidden="1" customWidth="1"/>
    <col min="15625" max="15625" width="3.7109375" style="524" customWidth="1"/>
    <col min="15626" max="15626" width="3.85546875" style="524" customWidth="1"/>
    <col min="15627" max="15627" width="3.7109375" style="524" customWidth="1"/>
    <col min="15628" max="15628" width="12.7109375" style="524" customWidth="1"/>
    <col min="15629" max="15629" width="52.7109375" style="524" customWidth="1"/>
    <col min="15630" max="15633" width="0" style="524" hidden="1" customWidth="1"/>
    <col min="15634" max="15634" width="12.28515625" style="524" customWidth="1"/>
    <col min="15635" max="15635" width="6.42578125" style="524" customWidth="1"/>
    <col min="15636" max="15636" width="12.28515625" style="524" customWidth="1"/>
    <col min="15637" max="15637" width="0" style="524" hidden="1" customWidth="1"/>
    <col min="15638" max="15638" width="3.7109375" style="524" customWidth="1"/>
    <col min="15639" max="15639" width="11.140625" style="524" bestFit="1" customWidth="1"/>
    <col min="15640" max="15641" width="10.5703125" style="524"/>
    <col min="15642" max="15642" width="11.140625" style="524" customWidth="1"/>
    <col min="15643" max="15872" width="10.5703125" style="524"/>
    <col min="15873" max="15880" width="0" style="524" hidden="1" customWidth="1"/>
    <col min="15881" max="15881" width="3.7109375" style="524" customWidth="1"/>
    <col min="15882" max="15882" width="3.85546875" style="524" customWidth="1"/>
    <col min="15883" max="15883" width="3.7109375" style="524" customWidth="1"/>
    <col min="15884" max="15884" width="12.7109375" style="524" customWidth="1"/>
    <col min="15885" max="15885" width="52.7109375" style="524" customWidth="1"/>
    <col min="15886" max="15889" width="0" style="524" hidden="1" customWidth="1"/>
    <col min="15890" max="15890" width="12.28515625" style="524" customWidth="1"/>
    <col min="15891" max="15891" width="6.42578125" style="524" customWidth="1"/>
    <col min="15892" max="15892" width="12.28515625" style="524" customWidth="1"/>
    <col min="15893" max="15893" width="0" style="524" hidden="1" customWidth="1"/>
    <col min="15894" max="15894" width="3.7109375" style="524" customWidth="1"/>
    <col min="15895" max="15895" width="11.140625" style="524" bestFit="1" customWidth="1"/>
    <col min="15896" max="15897" width="10.5703125" style="524"/>
    <col min="15898" max="15898" width="11.140625" style="524" customWidth="1"/>
    <col min="15899" max="16128" width="10.5703125" style="524"/>
    <col min="16129" max="16136" width="0" style="524" hidden="1" customWidth="1"/>
    <col min="16137" max="16137" width="3.7109375" style="524" customWidth="1"/>
    <col min="16138" max="16138" width="3.85546875" style="524" customWidth="1"/>
    <col min="16139" max="16139" width="3.7109375" style="524" customWidth="1"/>
    <col min="16140" max="16140" width="12.7109375" style="524" customWidth="1"/>
    <col min="16141" max="16141" width="52.7109375" style="524" customWidth="1"/>
    <col min="16142" max="16145" width="0" style="524" hidden="1" customWidth="1"/>
    <col min="16146" max="16146" width="12.28515625" style="524" customWidth="1"/>
    <col min="16147" max="16147" width="6.42578125" style="524" customWidth="1"/>
    <col min="16148" max="16148" width="12.28515625" style="524" customWidth="1"/>
    <col min="16149" max="16149" width="0" style="524" hidden="1" customWidth="1"/>
    <col min="16150" max="16150" width="3.7109375" style="524" customWidth="1"/>
    <col min="16151" max="16151" width="11.140625" style="524" bestFit="1" customWidth="1"/>
    <col min="16152" max="16153" width="10.5703125" style="524"/>
    <col min="16154" max="16154" width="11.140625" style="524" customWidth="1"/>
    <col min="16155" max="16384" width="10.5703125" style="524"/>
  </cols>
  <sheetData>
    <row r="1" spans="1:34" hidden="1">
      <c r="Q1" s="584"/>
      <c r="R1" s="584"/>
    </row>
    <row r="2" spans="1:34" hidden="1">
      <c r="U2" s="584"/>
    </row>
    <row r="3" spans="1:34" hidden="1"/>
    <row r="4" spans="1:34" ht="3" customHeight="1">
      <c r="J4" s="530"/>
      <c r="K4" s="530"/>
      <c r="L4" s="525"/>
      <c r="M4" s="525"/>
      <c r="N4" s="525"/>
      <c r="O4" s="533"/>
      <c r="P4" s="533"/>
      <c r="Q4" s="533"/>
      <c r="R4" s="533"/>
      <c r="S4" s="533"/>
      <c r="T4" s="533"/>
      <c r="U4" s="533"/>
    </row>
    <row r="5" spans="1:34" ht="22.5" customHeight="1">
      <c r="J5" s="530"/>
      <c r="K5" s="530"/>
      <c r="L5" s="1232" t="s">
        <v>630</v>
      </c>
      <c r="M5" s="1232"/>
      <c r="N5" s="1232"/>
      <c r="O5" s="1232"/>
      <c r="P5" s="1232"/>
      <c r="Q5" s="1232"/>
      <c r="R5" s="1232"/>
      <c r="S5" s="1232"/>
      <c r="T5" s="1232"/>
      <c r="U5" s="665"/>
    </row>
    <row r="6" spans="1:34" ht="3" customHeight="1">
      <c r="J6" s="530"/>
      <c r="K6" s="530"/>
      <c r="L6" s="525"/>
      <c r="M6" s="525"/>
      <c r="N6" s="525"/>
      <c r="O6" s="529"/>
      <c r="P6" s="529"/>
      <c r="Q6" s="529"/>
      <c r="R6" s="529"/>
      <c r="S6" s="529"/>
      <c r="T6" s="529"/>
      <c r="U6" s="529"/>
      <c r="V6" s="533"/>
    </row>
    <row r="7" spans="1:34" s="800" customFormat="1" ht="22.5">
      <c r="A7" s="809"/>
      <c r="B7" s="809"/>
      <c r="C7" s="809"/>
      <c r="D7" s="809"/>
      <c r="E7" s="809"/>
      <c r="F7" s="809"/>
      <c r="G7" s="808"/>
      <c r="H7" s="808"/>
      <c r="I7" s="688"/>
      <c r="J7" s="687"/>
      <c r="K7" s="687"/>
      <c r="L7" s="755"/>
      <c r="M7" s="618" t="s">
        <v>742</v>
      </c>
      <c r="N7" s="755"/>
      <c r="O7" s="1241" t="s">
        <v>84</v>
      </c>
      <c r="P7" s="1241"/>
      <c r="Q7" s="756"/>
      <c r="R7" s="756"/>
      <c r="S7" s="756"/>
      <c r="T7" s="756"/>
      <c r="U7" s="768"/>
      <c r="V7" s="805"/>
      <c r="X7" s="809"/>
      <c r="Y7" s="809"/>
      <c r="Z7" s="809"/>
      <c r="AA7" s="809"/>
      <c r="AB7" s="809"/>
      <c r="AC7" s="809"/>
      <c r="AD7" s="809"/>
      <c r="AE7" s="809"/>
      <c r="AF7" s="809"/>
      <c r="AG7" s="809"/>
      <c r="AH7" s="809"/>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591"/>
      <c r="B9" s="591"/>
      <c r="C9" s="591"/>
      <c r="D9" s="591"/>
      <c r="E9" s="591"/>
      <c r="F9" s="591"/>
      <c r="G9" s="591"/>
      <c r="H9" s="591"/>
      <c r="L9" s="500"/>
      <c r="M9" s="618" t="s">
        <v>501</v>
      </c>
      <c r="N9" s="667"/>
      <c r="O9" s="1209" t="str">
        <f>IF(NameOrPr_ch="",IF(NameOrPr="","",NameOrPr),NameOrPr_ch)</f>
        <v>Министерство тарифного регулирования и энергетики Челябинской области</v>
      </c>
      <c r="P9" s="1209"/>
      <c r="Q9" s="1209"/>
      <c r="R9" s="1209"/>
      <c r="S9" s="1209"/>
      <c r="T9" s="1209"/>
      <c r="U9" s="583"/>
      <c r="V9" s="583"/>
      <c r="W9" s="520"/>
      <c r="X9" s="591"/>
      <c r="Y9" s="591"/>
      <c r="Z9" s="591"/>
      <c r="AA9" s="591"/>
      <c r="AB9" s="591"/>
      <c r="AC9" s="591"/>
      <c r="AD9" s="591"/>
      <c r="AE9" s="591"/>
      <c r="AF9" s="591"/>
      <c r="AG9" s="591"/>
      <c r="AH9" s="591"/>
    </row>
    <row r="10" spans="1:34" s="571" customFormat="1" ht="18.75">
      <c r="A10" s="591"/>
      <c r="B10" s="591"/>
      <c r="C10" s="591"/>
      <c r="D10" s="591"/>
      <c r="E10" s="591"/>
      <c r="F10" s="591"/>
      <c r="G10" s="591"/>
      <c r="H10" s="591"/>
      <c r="L10" s="500"/>
      <c r="M10" s="618" t="s">
        <v>595</v>
      </c>
      <c r="N10" s="667"/>
      <c r="O10" s="1209" t="str">
        <f>IF(datePr_ch="",IF(datePr="","",datePr),datePr_ch)</f>
        <v>05.12.2019</v>
      </c>
      <c r="P10" s="1209"/>
      <c r="Q10" s="1209"/>
      <c r="R10" s="1209"/>
      <c r="S10" s="1209"/>
      <c r="T10" s="1209"/>
      <c r="U10" s="583"/>
      <c r="V10" s="583"/>
      <c r="W10" s="520"/>
      <c r="X10" s="591"/>
      <c r="Y10" s="591"/>
      <c r="Z10" s="591"/>
      <c r="AA10" s="591"/>
      <c r="AB10" s="591"/>
      <c r="AC10" s="591"/>
      <c r="AD10" s="591"/>
      <c r="AE10" s="591"/>
      <c r="AF10" s="591"/>
      <c r="AG10" s="591"/>
      <c r="AH10" s="591"/>
    </row>
    <row r="11" spans="1:34" s="571" customFormat="1" ht="18.75">
      <c r="A11" s="591"/>
      <c r="B11" s="591"/>
      <c r="C11" s="591"/>
      <c r="D11" s="591"/>
      <c r="E11" s="591"/>
      <c r="F11" s="591"/>
      <c r="G11" s="591"/>
      <c r="H11" s="591"/>
      <c r="L11" s="553"/>
      <c r="M11" s="618" t="s">
        <v>594</v>
      </c>
      <c r="N11" s="667"/>
      <c r="O11" s="1209" t="str">
        <f>IF(numberPr_ch="",IF(numberPr="","",numberPr),numberPr_ch)</f>
        <v>90/114</v>
      </c>
      <c r="P11" s="1209"/>
      <c r="Q11" s="1209"/>
      <c r="R11" s="1209"/>
      <c r="S11" s="1209"/>
      <c r="T11" s="1209"/>
      <c r="U11" s="583"/>
      <c r="V11" s="583"/>
      <c r="W11" s="520"/>
      <c r="X11" s="591"/>
      <c r="Y11" s="591"/>
      <c r="Z11" s="591"/>
      <c r="AA11" s="591"/>
      <c r="AB11" s="591"/>
      <c r="AC11" s="591"/>
      <c r="AD11" s="591"/>
      <c r="AE11" s="591"/>
      <c r="AF11" s="591"/>
      <c r="AG11" s="591"/>
      <c r="AH11" s="591"/>
    </row>
    <row r="12" spans="1:34" s="571" customFormat="1" ht="18.75">
      <c r="A12" s="591"/>
      <c r="B12" s="591"/>
      <c r="C12" s="591"/>
      <c r="D12" s="591"/>
      <c r="E12" s="591"/>
      <c r="F12" s="591"/>
      <c r="G12" s="591"/>
      <c r="H12" s="591"/>
      <c r="L12" s="553"/>
      <c r="M12" s="618" t="s">
        <v>500</v>
      </c>
      <c r="N12" s="667"/>
      <c r="O12" s="1209" t="str">
        <f>IF(IstPub_ch="",IF(IstPub="","",IstPub),IstPub_ch)</f>
        <v>Сайт Министерства тарифного регулирования и энергетики Челябинской области, tarif74.ru</v>
      </c>
      <c r="P12" s="1209"/>
      <c r="Q12" s="1209"/>
      <c r="R12" s="1209"/>
      <c r="S12" s="1209"/>
      <c r="T12" s="1209"/>
      <c r="U12" s="583"/>
      <c r="V12" s="583"/>
      <c r="W12" s="520"/>
      <c r="X12" s="591"/>
      <c r="Y12" s="591"/>
      <c r="Z12" s="591"/>
      <c r="AA12" s="591"/>
      <c r="AB12" s="591"/>
      <c r="AC12" s="591"/>
      <c r="AD12" s="591"/>
      <c r="AE12" s="591"/>
      <c r="AF12" s="591"/>
      <c r="AG12" s="591"/>
      <c r="AH12" s="591"/>
    </row>
    <row r="13" spans="1:34" s="571" customFormat="1" ht="11.25" hidden="1">
      <c r="A13" s="591"/>
      <c r="B13" s="591"/>
      <c r="C13" s="591"/>
      <c r="D13" s="591"/>
      <c r="E13" s="591"/>
      <c r="F13" s="591"/>
      <c r="G13" s="591"/>
      <c r="H13" s="591"/>
      <c r="L13" s="1233"/>
      <c r="M13" s="1233"/>
      <c r="N13" s="567"/>
      <c r="O13" s="583"/>
      <c r="P13" s="583"/>
      <c r="Q13" s="583"/>
      <c r="R13" s="583"/>
      <c r="S13" s="583"/>
      <c r="T13" s="583"/>
      <c r="U13" s="589" t="s">
        <v>372</v>
      </c>
      <c r="X13" s="591"/>
      <c r="Y13" s="591"/>
      <c r="Z13" s="591"/>
      <c r="AA13" s="591"/>
      <c r="AB13" s="591"/>
      <c r="AC13" s="591"/>
      <c r="AD13" s="591"/>
      <c r="AE13" s="591"/>
      <c r="AF13" s="591"/>
      <c r="AG13" s="591"/>
      <c r="AH13" s="591"/>
    </row>
    <row r="14" spans="1:34">
      <c r="J14" s="530"/>
      <c r="K14" s="530"/>
      <c r="L14" s="525"/>
      <c r="M14" s="525"/>
      <c r="N14" s="503"/>
      <c r="O14" s="1210"/>
      <c r="P14" s="1210"/>
      <c r="Q14" s="1210"/>
      <c r="R14" s="1210"/>
      <c r="S14" s="1210"/>
      <c r="T14" s="1210"/>
      <c r="U14" s="1210"/>
    </row>
    <row r="15" spans="1:34">
      <c r="J15" s="530"/>
      <c r="K15" s="530"/>
      <c r="L15" s="1152" t="s">
        <v>453</v>
      </c>
      <c r="M15" s="1152"/>
      <c r="N15" s="1152"/>
      <c r="O15" s="1152"/>
      <c r="P15" s="1152"/>
      <c r="Q15" s="1152"/>
      <c r="R15" s="1152"/>
      <c r="S15" s="1152"/>
      <c r="T15" s="1152"/>
      <c r="U15" s="1152"/>
      <c r="V15" s="1152"/>
      <c r="W15" s="1152" t="s">
        <v>454</v>
      </c>
    </row>
    <row r="16" spans="1:34" ht="14.25" customHeight="1">
      <c r="J16" s="530"/>
      <c r="K16" s="530"/>
      <c r="L16" s="1216" t="s">
        <v>91</v>
      </c>
      <c r="M16" s="1216" t="s">
        <v>638</v>
      </c>
      <c r="N16" s="662"/>
      <c r="O16" s="1217" t="s">
        <v>640</v>
      </c>
      <c r="P16" s="1218"/>
      <c r="Q16" s="1218"/>
      <c r="R16" s="1218"/>
      <c r="S16" s="1218"/>
      <c r="T16" s="1219"/>
      <c r="U16" s="1227" t="s">
        <v>340</v>
      </c>
      <c r="V16" s="1213" t="s">
        <v>274</v>
      </c>
      <c r="W16" s="1152"/>
    </row>
    <row r="17" spans="1:36" ht="14.25" customHeight="1">
      <c r="J17" s="530"/>
      <c r="K17" s="530"/>
      <c r="L17" s="1216"/>
      <c r="M17" s="1216"/>
      <c r="N17" s="663"/>
      <c r="O17" s="1222" t="s">
        <v>604</v>
      </c>
      <c r="P17" s="1220" t="s">
        <v>270</v>
      </c>
      <c r="Q17" s="1221"/>
      <c r="R17" s="1224" t="s">
        <v>653</v>
      </c>
      <c r="S17" s="1225"/>
      <c r="T17" s="1226"/>
      <c r="U17" s="1228"/>
      <c r="V17" s="1214"/>
      <c r="W17" s="1152"/>
    </row>
    <row r="18" spans="1:36" ht="33.75" customHeight="1">
      <c r="J18" s="530"/>
      <c r="K18" s="530"/>
      <c r="L18" s="1216"/>
      <c r="M18" s="1216"/>
      <c r="N18" s="664"/>
      <c r="O18" s="1223"/>
      <c r="P18" s="536" t="s">
        <v>605</v>
      </c>
      <c r="Q18" s="536" t="s">
        <v>6</v>
      </c>
      <c r="R18" s="537" t="s">
        <v>273</v>
      </c>
      <c r="S18" s="1211" t="s">
        <v>272</v>
      </c>
      <c r="T18" s="1212"/>
      <c r="U18" s="1229"/>
      <c r="V18" s="1215"/>
      <c r="W18" s="1152"/>
    </row>
    <row r="19" spans="1:36">
      <c r="J19" s="530"/>
      <c r="K19" s="570">
        <v>1</v>
      </c>
      <c r="L19" s="648" t="s">
        <v>92</v>
      </c>
      <c r="M19" s="648" t="s">
        <v>48</v>
      </c>
      <c r="N19" s="650" t="str">
        <f ca="1">OFFSET(N19,0,-1)</f>
        <v>2</v>
      </c>
      <c r="O19" s="649">
        <f ca="1">OFFSET(O19,0,-1)+1</f>
        <v>3</v>
      </c>
      <c r="P19" s="649">
        <f ca="1">OFFSET(P19,0,-1)+1</f>
        <v>4</v>
      </c>
      <c r="Q19" s="649">
        <f ca="1">OFFSET(Q19,0,-1)+1</f>
        <v>5</v>
      </c>
      <c r="R19" s="649">
        <f ca="1">OFFSET(R19,0,-1)+1</f>
        <v>6</v>
      </c>
      <c r="S19" s="1234">
        <f ca="1">OFFSET(S19,0,-1)+1</f>
        <v>7</v>
      </c>
      <c r="T19" s="1234"/>
      <c r="U19" s="649">
        <f ca="1">OFFSET(U19,0,-2)+1</f>
        <v>8</v>
      </c>
      <c r="V19" s="650">
        <f ca="1">OFFSET(V19,0,-1)</f>
        <v>8</v>
      </c>
      <c r="W19" s="649">
        <f ca="1">OFFSET(W19,0,-1)+1</f>
        <v>9</v>
      </c>
    </row>
    <row r="20" spans="1:36" ht="22.5">
      <c r="A20" s="1235">
        <v>1</v>
      </c>
      <c r="B20" s="884"/>
      <c r="C20" s="884"/>
      <c r="D20" s="884"/>
      <c r="E20" s="885"/>
      <c r="F20" s="886"/>
      <c r="G20" s="886"/>
      <c r="H20" s="886"/>
      <c r="I20" s="887"/>
      <c r="J20" s="882"/>
      <c r="K20" s="889"/>
      <c r="L20" s="594">
        <f>mergeValue(A20)</f>
        <v>1</v>
      </c>
      <c r="M20" s="642" t="s">
        <v>20</v>
      </c>
      <c r="N20" s="647"/>
      <c r="O20" s="1236"/>
      <c r="P20" s="1236"/>
      <c r="Q20" s="1236"/>
      <c r="R20" s="1236"/>
      <c r="S20" s="1236"/>
      <c r="T20" s="1236"/>
      <c r="U20" s="1236"/>
      <c r="V20" s="1236"/>
      <c r="W20" s="631" t="s">
        <v>475</v>
      </c>
      <c r="Y20" s="590"/>
      <c r="Z20" s="590" t="str">
        <f t="shared" ref="Z20:Z33" si="0">IF(M20="","",M20 )</f>
        <v>Наименование тарифа</v>
      </c>
      <c r="AA20" s="590"/>
      <c r="AB20" s="590"/>
      <c r="AC20" s="590"/>
      <c r="AI20" s="586"/>
      <c r="AJ20" s="586"/>
    </row>
    <row r="21" spans="1:36" ht="22.5">
      <c r="A21" s="1235"/>
      <c r="B21" s="1235">
        <v>1</v>
      </c>
      <c r="C21" s="884"/>
      <c r="D21" s="884"/>
      <c r="E21" s="886"/>
      <c r="F21" s="886"/>
      <c r="G21" s="886"/>
      <c r="H21" s="886"/>
      <c r="I21" s="881"/>
      <c r="J21" s="880"/>
      <c r="K21" s="883"/>
      <c r="L21" s="594" t="str">
        <f>mergeValue(A21) &amp;"."&amp; mergeValue(B21)</f>
        <v>1.1</v>
      </c>
      <c r="M21" s="547" t="s">
        <v>16</v>
      </c>
      <c r="N21" s="647"/>
      <c r="O21" s="1236"/>
      <c r="P21" s="1236"/>
      <c r="Q21" s="1236"/>
      <c r="R21" s="1236"/>
      <c r="S21" s="1236"/>
      <c r="T21" s="1236"/>
      <c r="U21" s="1236"/>
      <c r="V21" s="1236"/>
      <c r="W21" s="631" t="s">
        <v>476</v>
      </c>
      <c r="Y21" s="590"/>
      <c r="Z21" s="590" t="str">
        <f t="shared" si="0"/>
        <v>Территория действия тарифа</v>
      </c>
      <c r="AA21" s="590"/>
      <c r="AB21" s="590"/>
      <c r="AC21" s="590"/>
      <c r="AI21" s="586"/>
      <c r="AJ21" s="586"/>
    </row>
    <row r="22" spans="1:36" ht="22.5">
      <c r="A22" s="1235"/>
      <c r="B22" s="1235"/>
      <c r="C22" s="1235">
        <v>1</v>
      </c>
      <c r="D22" s="884"/>
      <c r="E22" s="886"/>
      <c r="F22" s="886"/>
      <c r="G22" s="886"/>
      <c r="H22" s="886"/>
      <c r="I22" s="888"/>
      <c r="J22" s="880"/>
      <c r="K22" s="883"/>
      <c r="L22" s="594" t="str">
        <f>mergeValue(A22) &amp;"."&amp; mergeValue(B22)&amp;"."&amp; mergeValue(C22)</f>
        <v>1.1.1</v>
      </c>
      <c r="M22" s="548" t="s">
        <v>7</v>
      </c>
      <c r="N22" s="647"/>
      <c r="O22" s="1236"/>
      <c r="P22" s="1236"/>
      <c r="Q22" s="1236"/>
      <c r="R22" s="1236"/>
      <c r="S22" s="1236"/>
      <c r="T22" s="1236"/>
      <c r="U22" s="1236"/>
      <c r="V22" s="1236"/>
      <c r="W22" s="631" t="s">
        <v>632</v>
      </c>
      <c r="Y22" s="590"/>
      <c r="Z22" s="590" t="str">
        <f t="shared" si="0"/>
        <v xml:space="preserve">Наименование системы теплоснабжения </v>
      </c>
      <c r="AA22" s="590"/>
      <c r="AB22" s="590"/>
      <c r="AC22" s="590"/>
      <c r="AI22" s="586"/>
      <c r="AJ22" s="586"/>
    </row>
    <row r="23" spans="1:36" ht="22.5">
      <c r="A23" s="1235"/>
      <c r="B23" s="1235"/>
      <c r="C23" s="1235"/>
      <c r="D23" s="1235">
        <v>1</v>
      </c>
      <c r="E23" s="886"/>
      <c r="F23" s="886"/>
      <c r="G23" s="886"/>
      <c r="H23" s="886"/>
      <c r="I23" s="888"/>
      <c r="J23" s="880"/>
      <c r="K23" s="883"/>
      <c r="L23" s="594" t="str">
        <f>mergeValue(A23) &amp;"."&amp; mergeValue(B23)&amp;"."&amp; mergeValue(C23)&amp;"."&amp; mergeValue(D23)</f>
        <v>1.1.1.1</v>
      </c>
      <c r="M23" s="549" t="s">
        <v>22</v>
      </c>
      <c r="N23" s="647"/>
      <c r="O23" s="1236"/>
      <c r="P23" s="1236"/>
      <c r="Q23" s="1236"/>
      <c r="R23" s="1236"/>
      <c r="S23" s="1236"/>
      <c r="T23" s="1236"/>
      <c r="U23" s="1236"/>
      <c r="V23" s="1236"/>
      <c r="W23" s="631" t="s">
        <v>633</v>
      </c>
      <c r="Y23" s="590"/>
      <c r="Z23" s="590" t="str">
        <f t="shared" si="0"/>
        <v xml:space="preserve">Источник тепловой энергии  </v>
      </c>
      <c r="AA23" s="590"/>
      <c r="AB23" s="590"/>
      <c r="AC23" s="590"/>
      <c r="AI23" s="586"/>
      <c r="AJ23" s="586"/>
    </row>
    <row r="24" spans="1:36" ht="101.25">
      <c r="A24" s="1235"/>
      <c r="B24" s="1235"/>
      <c r="C24" s="1235"/>
      <c r="D24" s="1235"/>
      <c r="E24" s="1235">
        <v>1</v>
      </c>
      <c r="F24" s="886"/>
      <c r="G24" s="886"/>
      <c r="H24" s="884">
        <v>1</v>
      </c>
      <c r="I24" s="1235">
        <v>1</v>
      </c>
      <c r="J24" s="886"/>
      <c r="K24" s="891"/>
      <c r="L24" s="594" t="str">
        <f>mergeValue(A24) &amp;"."&amp; mergeValue(B24)&amp;"."&amp; mergeValue(C24)&amp;"."&amp; mergeValue(D24)&amp;"."&amp; mergeValue(E24)</f>
        <v>1.1.1.1.1</v>
      </c>
      <c r="M24" s="555" t="s">
        <v>9</v>
      </c>
      <c r="N24" s="647"/>
      <c r="O24" s="1237"/>
      <c r="P24" s="1237"/>
      <c r="Q24" s="1237"/>
      <c r="R24" s="1237"/>
      <c r="S24" s="1237"/>
      <c r="T24" s="1237"/>
      <c r="U24" s="1237"/>
      <c r="V24" s="1237"/>
      <c r="W24" s="631" t="s">
        <v>637</v>
      </c>
      <c r="Y24" s="590"/>
      <c r="Z24" s="590" t="str">
        <f t="shared" si="0"/>
        <v>Схема подключения теплопотребляющей установки к коллектору источника тепловой энергии</v>
      </c>
      <c r="AA24" s="590"/>
      <c r="AB24" s="590"/>
      <c r="AC24" s="590"/>
      <c r="AI24" s="586"/>
      <c r="AJ24" s="586"/>
    </row>
    <row r="25" spans="1:36" ht="90">
      <c r="A25" s="1235"/>
      <c r="B25" s="1235"/>
      <c r="C25" s="1235"/>
      <c r="D25" s="1235"/>
      <c r="E25" s="1235"/>
      <c r="F25" s="1235">
        <v>1</v>
      </c>
      <c r="G25" s="884"/>
      <c r="H25" s="884"/>
      <c r="I25" s="1235"/>
      <c r="J25" s="1235">
        <v>1</v>
      </c>
      <c r="K25" s="892"/>
      <c r="L25" s="594" t="str">
        <f>mergeValue(A25) &amp;"."&amp; mergeValue(B25)&amp;"."&amp; mergeValue(C25)&amp;"."&amp; mergeValue(D25)&amp;"."&amp; mergeValue(E25)&amp;"."&amp; mergeValue(F25)</f>
        <v>1.1.1.1.1.1</v>
      </c>
      <c r="M25" s="556" t="s">
        <v>10</v>
      </c>
      <c r="N25" s="647"/>
      <c r="O25" s="1238"/>
      <c r="P25" s="1239"/>
      <c r="Q25" s="1239"/>
      <c r="R25" s="1239"/>
      <c r="S25" s="1239"/>
      <c r="T25" s="1239"/>
      <c r="U25" s="1239"/>
      <c r="V25" s="1240"/>
      <c r="W25" s="631" t="s">
        <v>635</v>
      </c>
      <c r="Y25" s="590"/>
      <c r="Z25" s="590" t="str">
        <f t="shared" si="0"/>
        <v>Группа потребителей</v>
      </c>
      <c r="AA25" s="590"/>
      <c r="AB25" s="590"/>
      <c r="AC25" s="590"/>
      <c r="AI25" s="586"/>
      <c r="AJ25" s="586"/>
    </row>
    <row r="26" spans="1:36" ht="189" customHeight="1">
      <c r="A26" s="1235"/>
      <c r="B26" s="1235"/>
      <c r="C26" s="1235"/>
      <c r="D26" s="1235"/>
      <c r="E26" s="1235"/>
      <c r="F26" s="1235"/>
      <c r="G26" s="884">
        <v>1</v>
      </c>
      <c r="H26" s="884"/>
      <c r="I26" s="1235"/>
      <c r="J26" s="1235"/>
      <c r="K26" s="892">
        <v>1</v>
      </c>
      <c r="L26" s="594" t="str">
        <f>mergeValue(A26) &amp;"."&amp; mergeValue(B26)&amp;"."&amp; mergeValue(C26)&amp;"."&amp; mergeValue(D26)&amp;"."&amp; mergeValue(E26)&amp;"."&amp; mergeValue(F26)&amp;"."&amp; mergeValue(G26)</f>
        <v>1.1.1.1.1.1.1</v>
      </c>
      <c r="M26" s="1066"/>
      <c r="N26" s="647"/>
      <c r="O26" s="563"/>
      <c r="P26" s="563"/>
      <c r="Q26" s="1091"/>
      <c r="R26" s="1230"/>
      <c r="S26" s="1231" t="s">
        <v>83</v>
      </c>
      <c r="T26" s="1230"/>
      <c r="U26" s="1231" t="s">
        <v>84</v>
      </c>
      <c r="V26" s="563"/>
      <c r="W26" s="1206" t="s">
        <v>654</v>
      </c>
      <c r="X26" s="586" t="str">
        <f>strCheckDate(O27:V27)</f>
        <v/>
      </c>
      <c r="Y26" s="590"/>
      <c r="Z26" s="590" t="str">
        <f t="shared" si="0"/>
        <v/>
      </c>
      <c r="AA26" s="590"/>
      <c r="AB26" s="590"/>
      <c r="AC26" s="590"/>
      <c r="AI26" s="586"/>
      <c r="AJ26" s="586"/>
    </row>
    <row r="27" spans="1:36" ht="11.25" hidden="1">
      <c r="A27" s="1235"/>
      <c r="B27" s="1235"/>
      <c r="C27" s="1235"/>
      <c r="D27" s="1235"/>
      <c r="E27" s="1235"/>
      <c r="F27" s="1235"/>
      <c r="G27" s="884"/>
      <c r="H27" s="884"/>
      <c r="I27" s="1235"/>
      <c r="J27" s="1235"/>
      <c r="K27" s="892"/>
      <c r="L27" s="601"/>
      <c r="M27" s="647"/>
      <c r="N27" s="647"/>
      <c r="O27" s="563"/>
      <c r="P27" s="563"/>
      <c r="Q27" s="585" t="str">
        <f>R26 &amp; "-" &amp; T26</f>
        <v>-</v>
      </c>
      <c r="R27" s="1230"/>
      <c r="S27" s="1231"/>
      <c r="T27" s="1230"/>
      <c r="U27" s="1231"/>
      <c r="V27" s="563"/>
      <c r="W27" s="1207"/>
      <c r="Y27" s="590"/>
      <c r="Z27" s="590" t="str">
        <f t="shared" si="0"/>
        <v/>
      </c>
      <c r="AA27" s="590"/>
      <c r="AB27" s="590"/>
      <c r="AC27" s="590"/>
      <c r="AI27" s="586"/>
      <c r="AJ27" s="586"/>
    </row>
    <row r="28" spans="1:36" ht="15" customHeight="1">
      <c r="A28" s="1235"/>
      <c r="B28" s="1235"/>
      <c r="C28" s="1235"/>
      <c r="D28" s="1235"/>
      <c r="E28" s="1235"/>
      <c r="F28" s="1235"/>
      <c r="G28" s="886"/>
      <c r="H28" s="884"/>
      <c r="I28" s="1235"/>
      <c r="J28" s="1235"/>
      <c r="K28" s="891"/>
      <c r="L28" s="539"/>
      <c r="M28" s="558" t="s">
        <v>25</v>
      </c>
      <c r="N28" s="565"/>
      <c r="O28" s="565"/>
      <c r="P28" s="565"/>
      <c r="Q28" s="565"/>
      <c r="R28" s="565"/>
      <c r="S28" s="565"/>
      <c r="T28" s="565"/>
      <c r="U28" s="565"/>
      <c r="V28" s="561"/>
      <c r="W28" s="1208"/>
      <c r="Y28" s="590"/>
      <c r="Z28" s="590" t="str">
        <f t="shared" si="0"/>
        <v>Добавить вид теплоносителя (параметры теплоносителя)</v>
      </c>
      <c r="AA28" s="590"/>
      <c r="AB28" s="590"/>
      <c r="AC28" s="590"/>
      <c r="AI28" s="586"/>
      <c r="AJ28" s="586"/>
    </row>
    <row r="29" spans="1:36" ht="15" customHeight="1">
      <c r="A29" s="1235"/>
      <c r="B29" s="1235"/>
      <c r="C29" s="1235"/>
      <c r="D29" s="1235"/>
      <c r="E29" s="1235"/>
      <c r="F29" s="886"/>
      <c r="G29" s="886"/>
      <c r="H29" s="884"/>
      <c r="I29" s="1235"/>
      <c r="J29" s="886"/>
      <c r="K29" s="891"/>
      <c r="L29" s="539"/>
      <c r="M29" s="557" t="s">
        <v>11</v>
      </c>
      <c r="N29" s="565"/>
      <c r="O29" s="565"/>
      <c r="P29" s="565"/>
      <c r="Q29" s="565"/>
      <c r="R29" s="565"/>
      <c r="S29" s="565"/>
      <c r="T29" s="565"/>
      <c r="U29" s="564"/>
      <c r="V29" s="565"/>
      <c r="W29" s="666"/>
      <c r="Y29" s="590"/>
      <c r="Z29" s="590" t="str">
        <f t="shared" si="0"/>
        <v>Добавить группу потребителей</v>
      </c>
      <c r="AA29" s="590"/>
      <c r="AB29" s="590"/>
      <c r="AC29" s="590"/>
      <c r="AI29" s="586"/>
      <c r="AJ29" s="586"/>
    </row>
    <row r="30" spans="1:36" ht="15" customHeight="1">
      <c r="A30" s="1235"/>
      <c r="B30" s="1235"/>
      <c r="C30" s="1235"/>
      <c r="D30" s="1235"/>
      <c r="E30" s="890"/>
      <c r="F30" s="886"/>
      <c r="G30" s="886"/>
      <c r="H30" s="886"/>
      <c r="I30" s="882"/>
      <c r="J30" s="879"/>
      <c r="K30" s="889"/>
      <c r="L30" s="539"/>
      <c r="M30" s="552" t="s">
        <v>12</v>
      </c>
      <c r="N30" s="565"/>
      <c r="O30" s="565"/>
      <c r="P30" s="565"/>
      <c r="Q30" s="565"/>
      <c r="R30" s="565"/>
      <c r="S30" s="565"/>
      <c r="T30" s="565"/>
      <c r="U30" s="564"/>
      <c r="V30" s="565"/>
      <c r="W30" s="666"/>
      <c r="Y30" s="590"/>
      <c r="Z30" s="590" t="str">
        <f t="shared" si="0"/>
        <v>Добавить схему подключения</v>
      </c>
      <c r="AA30" s="590"/>
      <c r="AB30" s="590"/>
      <c r="AC30" s="590"/>
      <c r="AI30" s="586"/>
      <c r="AJ30" s="586"/>
    </row>
    <row r="31" spans="1:36" ht="15" customHeight="1">
      <c r="A31" s="1235"/>
      <c r="B31" s="1235"/>
      <c r="C31" s="1235"/>
      <c r="D31" s="890"/>
      <c r="E31" s="890"/>
      <c r="F31" s="886"/>
      <c r="G31" s="886"/>
      <c r="H31" s="886"/>
      <c r="I31" s="882"/>
      <c r="J31" s="879"/>
      <c r="K31" s="889"/>
      <c r="L31" s="539"/>
      <c r="M31" s="551" t="s">
        <v>17</v>
      </c>
      <c r="N31" s="565"/>
      <c r="O31" s="565"/>
      <c r="P31" s="565"/>
      <c r="Q31" s="565"/>
      <c r="R31" s="565"/>
      <c r="S31" s="565"/>
      <c r="T31" s="565"/>
      <c r="U31" s="564"/>
      <c r="V31" s="565"/>
      <c r="W31" s="666"/>
      <c r="Y31" s="590"/>
      <c r="Z31" s="590" t="str">
        <f t="shared" si="0"/>
        <v>Добавить источник тепловой энергии</v>
      </c>
      <c r="AA31" s="590"/>
      <c r="AB31" s="590"/>
      <c r="AC31" s="590"/>
      <c r="AI31" s="586"/>
      <c r="AJ31" s="586"/>
    </row>
    <row r="32" spans="1:36" ht="15" customHeight="1">
      <c r="A32" s="1235"/>
      <c r="B32" s="1235"/>
      <c r="C32" s="890"/>
      <c r="D32" s="890"/>
      <c r="E32" s="890"/>
      <c r="F32" s="890"/>
      <c r="G32" s="895"/>
      <c r="H32" s="882"/>
      <c r="I32" s="893"/>
      <c r="J32" s="879"/>
      <c r="K32" s="894"/>
      <c r="L32" s="539"/>
      <c r="M32" s="550" t="s">
        <v>18</v>
      </c>
      <c r="N32" s="565"/>
      <c r="O32" s="565"/>
      <c r="P32" s="565"/>
      <c r="Q32" s="565"/>
      <c r="R32" s="565"/>
      <c r="S32" s="565"/>
      <c r="T32" s="565"/>
      <c r="U32" s="564"/>
      <c r="V32" s="565"/>
      <c r="W32" s="666"/>
      <c r="Y32" s="590"/>
      <c r="Z32" s="590" t="str">
        <f t="shared" si="0"/>
        <v>Добавить наименование системы теплоснабжения</v>
      </c>
      <c r="AA32" s="590"/>
      <c r="AB32" s="590"/>
      <c r="AC32" s="590"/>
      <c r="AI32" s="586"/>
      <c r="AJ32" s="586"/>
    </row>
    <row r="33" spans="1:36" ht="15" customHeight="1">
      <c r="A33" s="1235"/>
      <c r="B33" s="890"/>
      <c r="C33" s="890"/>
      <c r="D33" s="890"/>
      <c r="E33" s="890"/>
      <c r="F33" s="890"/>
      <c r="G33" s="895"/>
      <c r="H33" s="882"/>
      <c r="I33" s="882"/>
      <c r="J33" s="879"/>
      <c r="K33" s="889"/>
      <c r="L33" s="539"/>
      <c r="M33" s="559" t="s">
        <v>19</v>
      </c>
      <c r="N33" s="565"/>
      <c r="O33" s="565"/>
      <c r="P33" s="565"/>
      <c r="Q33" s="565"/>
      <c r="R33" s="565"/>
      <c r="S33" s="565"/>
      <c r="T33" s="565"/>
      <c r="U33" s="564"/>
      <c r="V33" s="565"/>
      <c r="W33" s="666"/>
      <c r="Y33" s="590"/>
      <c r="Z33" s="590" t="str">
        <f t="shared" si="0"/>
        <v>Добавить территорию действия тарифа</v>
      </c>
      <c r="AA33" s="590"/>
      <c r="AB33" s="590"/>
      <c r="AC33" s="590"/>
      <c r="AI33" s="586"/>
      <c r="AJ33" s="586"/>
    </row>
    <row r="34" spans="1:36" s="523" customFormat="1" ht="15" customHeight="1">
      <c r="A34" s="878"/>
      <c r="B34" s="878"/>
      <c r="C34" s="878"/>
      <c r="D34" s="878"/>
      <c r="E34" s="878"/>
      <c r="F34" s="878"/>
      <c r="G34" s="878"/>
      <c r="H34" s="878"/>
      <c r="I34" s="878"/>
      <c r="J34" s="878"/>
      <c r="K34" s="878"/>
      <c r="L34" s="494"/>
      <c r="M34" s="566" t="s">
        <v>308</v>
      </c>
      <c r="N34" s="565"/>
      <c r="O34" s="565"/>
      <c r="P34" s="565"/>
      <c r="Q34" s="565"/>
      <c r="R34" s="565"/>
      <c r="S34" s="565"/>
      <c r="T34" s="565"/>
      <c r="U34" s="564"/>
      <c r="V34" s="565"/>
      <c r="W34" s="666"/>
      <c r="X34" s="588"/>
      <c r="Y34" s="588"/>
      <c r="Z34" s="588"/>
      <c r="AA34" s="588"/>
      <c r="AB34" s="588"/>
      <c r="AC34" s="588"/>
      <c r="AD34" s="588"/>
      <c r="AE34" s="588"/>
      <c r="AF34" s="588"/>
      <c r="AG34" s="588"/>
      <c r="AH34" s="588"/>
    </row>
    <row r="35" spans="1:36" ht="11.25">
      <c r="A35" s="524"/>
      <c r="B35" s="524"/>
      <c r="C35" s="524"/>
      <c r="D35" s="524"/>
      <c r="E35" s="524"/>
      <c r="F35" s="524"/>
      <c r="G35" s="524"/>
      <c r="H35" s="524"/>
      <c r="I35" s="524"/>
      <c r="J35" s="524"/>
      <c r="K35" s="524"/>
      <c r="X35" s="524"/>
      <c r="Y35" s="524"/>
      <c r="Z35" s="524"/>
      <c r="AA35" s="524"/>
      <c r="AB35" s="524"/>
      <c r="AC35" s="524"/>
      <c r="AD35" s="524"/>
      <c r="AE35" s="524"/>
      <c r="AF35" s="524"/>
      <c r="AG35" s="524"/>
      <c r="AH35" s="524"/>
    </row>
    <row r="36" spans="1:36" ht="105.75" customHeight="1">
      <c r="L36" s="1">
        <v>1</v>
      </c>
      <c r="M36" s="1199" t="s">
        <v>631</v>
      </c>
      <c r="N36" s="1199"/>
      <c r="O36" s="1199"/>
      <c r="P36" s="1199"/>
      <c r="Q36" s="1199"/>
      <c r="R36" s="1199"/>
      <c r="S36" s="1199"/>
      <c r="T36" s="1199"/>
      <c r="U36" s="1199"/>
      <c r="V36" s="1199"/>
      <c r="W36" s="1199"/>
    </row>
  </sheetData>
  <sheetProtection password="FA9C" sheet="1" objects="1" scenarios="1" formatColumns="0" formatRows="0"/>
  <dataConsolidate link="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8" hidden="1" customWidth="1"/>
    <col min="2" max="4" width="3.7109375" style="809" hidden="1" customWidth="1"/>
    <col min="5" max="5" width="3.7109375" style="810" customWidth="1"/>
    <col min="6" max="6" width="9.7109375" style="800" customWidth="1"/>
    <col min="7" max="7" width="37.7109375" style="800" customWidth="1"/>
    <col min="8" max="8" width="66.85546875" style="800" customWidth="1"/>
    <col min="9" max="9" width="115.7109375" style="800" customWidth="1"/>
    <col min="10" max="11" width="10.5703125" style="809"/>
    <col min="12" max="12" width="11.140625" style="809" customWidth="1"/>
    <col min="13" max="20" width="10.5703125" style="809"/>
    <col min="21" max="16384" width="10.5703125" style="800"/>
  </cols>
  <sheetData>
    <row r="1" spans="1:20" ht="3" customHeight="1">
      <c r="A1" s="808" t="s">
        <v>49</v>
      </c>
    </row>
    <row r="2" spans="1:20" ht="22.5">
      <c r="F2" s="1200" t="s">
        <v>490</v>
      </c>
      <c r="G2" s="1201"/>
      <c r="H2" s="1202"/>
      <c r="I2" s="807"/>
    </row>
    <row r="3" spans="1:20" ht="3" customHeight="1"/>
    <row r="4" spans="1:20" s="571" customFormat="1" ht="11.25">
      <c r="A4" s="772"/>
      <c r="B4" s="772"/>
      <c r="C4" s="772"/>
      <c r="D4" s="772"/>
      <c r="F4" s="1152" t="s">
        <v>453</v>
      </c>
      <c r="G4" s="1152"/>
      <c r="H4" s="1152"/>
      <c r="I4" s="1203" t="s">
        <v>454</v>
      </c>
      <c r="J4" s="772"/>
      <c r="K4" s="772"/>
      <c r="L4" s="772"/>
      <c r="M4" s="772"/>
      <c r="N4" s="772"/>
      <c r="O4" s="772"/>
      <c r="P4" s="772"/>
      <c r="Q4" s="772"/>
      <c r="R4" s="772"/>
      <c r="S4" s="772"/>
      <c r="T4" s="772"/>
    </row>
    <row r="5" spans="1:20" s="571" customFormat="1" ht="11.25" customHeight="1">
      <c r="A5" s="772"/>
      <c r="B5" s="772"/>
      <c r="C5" s="772"/>
      <c r="D5" s="772"/>
      <c r="F5" s="777" t="s">
        <v>91</v>
      </c>
      <c r="G5" s="811" t="s">
        <v>456</v>
      </c>
      <c r="H5" s="802" t="s">
        <v>441</v>
      </c>
      <c r="I5" s="1203"/>
      <c r="J5" s="772"/>
      <c r="K5" s="772"/>
      <c r="L5" s="772"/>
      <c r="M5" s="772"/>
      <c r="N5" s="772"/>
      <c r="O5" s="772"/>
      <c r="P5" s="772"/>
      <c r="Q5" s="772"/>
      <c r="R5" s="772"/>
      <c r="S5" s="772"/>
      <c r="T5" s="772"/>
    </row>
    <row r="6" spans="1:20" s="571" customFormat="1" ht="12" customHeight="1">
      <c r="A6" s="772"/>
      <c r="B6" s="772"/>
      <c r="C6" s="772"/>
      <c r="D6" s="772"/>
      <c r="F6" s="812" t="s">
        <v>92</v>
      </c>
      <c r="G6" s="813">
        <v>2</v>
      </c>
      <c r="H6" s="814">
        <v>3</v>
      </c>
      <c r="I6" s="609">
        <v>4</v>
      </c>
      <c r="J6" s="772">
        <v>4</v>
      </c>
      <c r="K6" s="772"/>
      <c r="L6" s="772"/>
      <c r="M6" s="772"/>
      <c r="N6" s="772"/>
      <c r="O6" s="772"/>
      <c r="P6" s="772"/>
      <c r="Q6" s="772"/>
      <c r="R6" s="772"/>
      <c r="S6" s="772"/>
      <c r="T6" s="772"/>
    </row>
    <row r="7" spans="1:20" s="571" customFormat="1" ht="18.75">
      <c r="A7" s="772"/>
      <c r="B7" s="772"/>
      <c r="C7" s="772"/>
      <c r="D7" s="772"/>
      <c r="F7" s="815">
        <v>1</v>
      </c>
      <c r="G7" s="816" t="s">
        <v>491</v>
      </c>
      <c r="H7" s="806" t="str">
        <f>IF(dateCh="","",dateCh)</f>
        <v>18.12.2019</v>
      </c>
      <c r="I7" s="817" t="s">
        <v>492</v>
      </c>
      <c r="J7" s="616"/>
      <c r="K7" s="772"/>
      <c r="L7" s="772"/>
      <c r="M7" s="772"/>
      <c r="N7" s="772"/>
      <c r="O7" s="772"/>
      <c r="P7" s="772"/>
      <c r="Q7" s="772"/>
      <c r="R7" s="772"/>
      <c r="S7" s="772"/>
      <c r="T7" s="772"/>
    </row>
    <row r="8" spans="1:20" s="571" customFormat="1" ht="45">
      <c r="A8" s="1204">
        <v>1</v>
      </c>
      <c r="B8" s="772"/>
      <c r="C8" s="772"/>
      <c r="D8" s="772"/>
      <c r="F8" s="815" t="str">
        <f>"2." &amp;mergeValue(A8)</f>
        <v>2.1</v>
      </c>
      <c r="G8" s="816" t="s">
        <v>493</v>
      </c>
      <c r="H8" s="806"/>
      <c r="I8" s="817" t="s">
        <v>589</v>
      </c>
      <c r="J8" s="616"/>
      <c r="K8" s="772"/>
      <c r="L8" s="772"/>
      <c r="M8" s="772"/>
      <c r="N8" s="772"/>
      <c r="O8" s="772"/>
      <c r="P8" s="772"/>
      <c r="Q8" s="772"/>
      <c r="R8" s="772"/>
      <c r="S8" s="772"/>
      <c r="T8" s="772"/>
    </row>
    <row r="9" spans="1:20" s="571" customFormat="1" ht="22.5">
      <c r="A9" s="1204"/>
      <c r="B9" s="772"/>
      <c r="C9" s="772"/>
      <c r="D9" s="772"/>
      <c r="F9" s="815" t="str">
        <f>"3." &amp;mergeValue(A9)</f>
        <v>3.1</v>
      </c>
      <c r="G9" s="816" t="s">
        <v>494</v>
      </c>
      <c r="H9" s="806"/>
      <c r="I9" s="817" t="s">
        <v>587</v>
      </c>
      <c r="J9" s="616"/>
      <c r="K9" s="772"/>
      <c r="L9" s="772"/>
      <c r="M9" s="772"/>
      <c r="N9" s="772"/>
      <c r="O9" s="772"/>
      <c r="P9" s="772"/>
      <c r="Q9" s="772"/>
      <c r="R9" s="772"/>
      <c r="S9" s="772"/>
      <c r="T9" s="772"/>
    </row>
    <row r="10" spans="1:20" s="571" customFormat="1" ht="22.5">
      <c r="A10" s="1204"/>
      <c r="B10" s="772"/>
      <c r="C10" s="772"/>
      <c r="D10" s="772"/>
      <c r="F10" s="815" t="str">
        <f>"4."&amp;mergeValue(A10)</f>
        <v>4.1</v>
      </c>
      <c r="G10" s="816" t="s">
        <v>495</v>
      </c>
      <c r="H10" s="802" t="s">
        <v>457</v>
      </c>
      <c r="I10" s="817"/>
      <c r="J10" s="616"/>
      <c r="K10" s="772"/>
      <c r="L10" s="772"/>
      <c r="M10" s="772"/>
      <c r="N10" s="772"/>
      <c r="O10" s="772"/>
      <c r="P10" s="772"/>
      <c r="Q10" s="772"/>
      <c r="R10" s="772"/>
      <c r="S10" s="772"/>
      <c r="T10" s="772"/>
    </row>
    <row r="11" spans="1:20" s="571" customFormat="1" ht="18.75">
      <c r="A11" s="1204"/>
      <c r="B11" s="1204">
        <v>1</v>
      </c>
      <c r="C11" s="778"/>
      <c r="D11" s="778"/>
      <c r="F11" s="815" t="str">
        <f>"4."&amp;mergeValue(A11) &amp;"."&amp;mergeValue(B11)</f>
        <v>4.1.1</v>
      </c>
      <c r="G11" s="831" t="s">
        <v>591</v>
      </c>
      <c r="H11" s="806" t="str">
        <f>IF(region_name="","",region_name)</f>
        <v>Челябинская область</v>
      </c>
      <c r="I11" s="817" t="s">
        <v>498</v>
      </c>
      <c r="J11" s="616"/>
      <c r="K11" s="772"/>
      <c r="L11" s="772"/>
      <c r="M11" s="772"/>
      <c r="N11" s="772"/>
      <c r="O11" s="772"/>
      <c r="P11" s="772"/>
      <c r="Q11" s="772"/>
      <c r="R11" s="772"/>
      <c r="S11" s="772"/>
      <c r="T11" s="772"/>
    </row>
    <row r="12" spans="1:20" s="571" customFormat="1" ht="22.5">
      <c r="A12" s="1204"/>
      <c r="B12" s="1204"/>
      <c r="C12" s="1204">
        <v>1</v>
      </c>
      <c r="D12" s="778"/>
      <c r="F12" s="815" t="str">
        <f>"4."&amp;mergeValue(A12) &amp;"."&amp;mergeValue(B12)&amp;"."&amp;mergeValue(C12)</f>
        <v>4.1.1.1</v>
      </c>
      <c r="G12" s="818" t="s">
        <v>496</v>
      </c>
      <c r="H12" s="806"/>
      <c r="I12" s="817" t="s">
        <v>499</v>
      </c>
      <c r="J12" s="616"/>
      <c r="K12" s="772"/>
      <c r="L12" s="772"/>
      <c r="M12" s="772"/>
      <c r="N12" s="772"/>
      <c r="O12" s="772"/>
      <c r="P12" s="772"/>
      <c r="Q12" s="772"/>
      <c r="R12" s="772"/>
      <c r="S12" s="772"/>
      <c r="T12" s="772"/>
    </row>
    <row r="13" spans="1:20" s="571" customFormat="1" ht="39" customHeight="1">
      <c r="A13" s="1204"/>
      <c r="B13" s="1204"/>
      <c r="C13" s="1204"/>
      <c r="D13" s="778">
        <v>1</v>
      </c>
      <c r="F13" s="815" t="str">
        <f>"4."&amp;mergeValue(A13) &amp;"."&amp;mergeValue(B13)&amp;"."&amp;mergeValue(C13)&amp;"."&amp;mergeValue(D13)</f>
        <v>4.1.1.1.1</v>
      </c>
      <c r="G13" s="819" t="s">
        <v>497</v>
      </c>
      <c r="H13" s="806"/>
      <c r="I13" s="1205" t="s">
        <v>590</v>
      </c>
      <c r="J13" s="616"/>
      <c r="K13" s="772"/>
      <c r="L13" s="772"/>
      <c r="M13" s="772"/>
      <c r="N13" s="772"/>
      <c r="O13" s="772"/>
      <c r="P13" s="772"/>
      <c r="Q13" s="772"/>
      <c r="R13" s="772"/>
      <c r="S13" s="772"/>
      <c r="T13" s="772"/>
    </row>
    <row r="14" spans="1:20" s="571" customFormat="1" ht="18.75">
      <c r="A14" s="1204"/>
      <c r="B14" s="1204"/>
      <c r="C14" s="1204"/>
      <c r="D14" s="778"/>
      <c r="F14" s="820"/>
      <c r="G14" s="760" t="s">
        <v>4</v>
      </c>
      <c r="H14" s="625"/>
      <c r="I14" s="1205"/>
      <c r="J14" s="616"/>
      <c r="K14" s="772"/>
      <c r="L14" s="772"/>
      <c r="M14" s="772"/>
      <c r="N14" s="772"/>
      <c r="O14" s="772"/>
      <c r="P14" s="772"/>
      <c r="Q14" s="772"/>
      <c r="R14" s="772"/>
      <c r="S14" s="772"/>
      <c r="T14" s="772"/>
    </row>
    <row r="15" spans="1:20" s="571" customFormat="1" ht="18.75">
      <c r="A15" s="1204"/>
      <c r="B15" s="1204"/>
      <c r="C15" s="778"/>
      <c r="D15" s="778"/>
      <c r="F15" s="635"/>
      <c r="G15" s="578" t="s">
        <v>402</v>
      </c>
      <c r="H15" s="636"/>
      <c r="I15" s="637"/>
      <c r="J15" s="616"/>
      <c r="K15" s="772"/>
      <c r="L15" s="772"/>
      <c r="M15" s="772"/>
      <c r="N15" s="772"/>
      <c r="O15" s="772"/>
      <c r="P15" s="772"/>
      <c r="Q15" s="772"/>
      <c r="R15" s="772"/>
      <c r="S15" s="772"/>
      <c r="T15" s="772"/>
    </row>
    <row r="16" spans="1:20" s="571" customFormat="1" ht="18.75">
      <c r="A16" s="1204"/>
      <c r="B16" s="772"/>
      <c r="C16" s="772"/>
      <c r="D16" s="772"/>
      <c r="F16" s="820"/>
      <c r="G16" s="734" t="s">
        <v>505</v>
      </c>
      <c r="H16" s="821"/>
      <c r="I16" s="822"/>
      <c r="J16" s="616"/>
      <c r="K16" s="772"/>
      <c r="L16" s="772"/>
      <c r="M16" s="772"/>
      <c r="N16" s="772"/>
      <c r="O16" s="772"/>
      <c r="P16" s="772"/>
      <c r="Q16" s="772"/>
      <c r="R16" s="772"/>
      <c r="S16" s="772"/>
      <c r="T16" s="772"/>
    </row>
    <row r="17" spans="1:20" s="571" customFormat="1" ht="18.75">
      <c r="A17" s="772"/>
      <c r="B17" s="772"/>
      <c r="C17" s="772"/>
      <c r="D17" s="772"/>
      <c r="F17" s="820"/>
      <c r="G17" s="737" t="s">
        <v>504</v>
      </c>
      <c r="H17" s="821"/>
      <c r="I17" s="822"/>
      <c r="J17" s="616"/>
      <c r="K17" s="772"/>
      <c r="L17" s="772"/>
      <c r="M17" s="772"/>
      <c r="N17" s="772"/>
      <c r="O17" s="772"/>
      <c r="P17" s="772"/>
      <c r="Q17" s="772"/>
      <c r="R17" s="772"/>
      <c r="S17" s="772"/>
      <c r="T17" s="772"/>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199" t="s">
        <v>592</v>
      </c>
      <c r="H19" s="1199"/>
      <c r="I19" s="82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9" hidden="1" customWidth="1"/>
    <col min="7" max="8" width="9.140625" style="808" hidden="1" customWidth="1"/>
    <col min="9" max="9" width="3.7109375" style="688" customWidth="1"/>
    <col min="10" max="11" width="3.7109375" style="810" customWidth="1"/>
    <col min="12" max="12" width="12.7109375" style="800" customWidth="1"/>
    <col min="13" max="13" width="44.7109375" style="800" customWidth="1"/>
    <col min="14" max="14" width="1.7109375" style="800" hidden="1" customWidth="1"/>
    <col min="15" max="17" width="23.7109375" style="800" hidden="1" customWidth="1"/>
    <col min="18" max="18" width="11.7109375" style="800" customWidth="1"/>
    <col min="19" max="19" width="3.7109375" style="800" customWidth="1"/>
    <col min="20" max="20" width="11.7109375" style="800" customWidth="1"/>
    <col min="21" max="21" width="8.5703125" style="800" hidden="1" customWidth="1"/>
    <col min="22" max="22" width="4.7109375" style="800" customWidth="1"/>
    <col min="23" max="23" width="115.7109375" style="800" customWidth="1"/>
    <col min="24" max="25" width="10.5703125" style="809"/>
    <col min="26" max="26" width="11.140625" style="809" customWidth="1"/>
    <col min="27" max="34" width="10.5703125" style="809"/>
    <col min="35" max="256" width="10.5703125" style="800"/>
    <col min="257" max="264" width="0" style="800" hidden="1" customWidth="1"/>
    <col min="265" max="265" width="3.7109375" style="800" customWidth="1"/>
    <col min="266" max="266" width="3.85546875" style="800" customWidth="1"/>
    <col min="267" max="267" width="3.7109375" style="800" customWidth="1"/>
    <col min="268" max="268" width="12.7109375" style="800" customWidth="1"/>
    <col min="269" max="269" width="52.7109375" style="800" customWidth="1"/>
    <col min="270" max="273" width="0" style="800" hidden="1" customWidth="1"/>
    <col min="274" max="274" width="12.28515625" style="800" customWidth="1"/>
    <col min="275" max="275" width="6.42578125" style="800" customWidth="1"/>
    <col min="276" max="276" width="12.28515625" style="800" customWidth="1"/>
    <col min="277" max="277" width="0" style="800" hidden="1" customWidth="1"/>
    <col min="278" max="278" width="3.7109375" style="800" customWidth="1"/>
    <col min="279" max="279" width="11.140625" style="800" bestFit="1" customWidth="1"/>
    <col min="280" max="281" width="10.5703125" style="800"/>
    <col min="282" max="282" width="11.140625" style="800" customWidth="1"/>
    <col min="283" max="512" width="10.5703125" style="800"/>
    <col min="513" max="520" width="0" style="800" hidden="1" customWidth="1"/>
    <col min="521" max="521" width="3.7109375" style="800" customWidth="1"/>
    <col min="522" max="522" width="3.85546875" style="800" customWidth="1"/>
    <col min="523" max="523" width="3.7109375" style="800" customWidth="1"/>
    <col min="524" max="524" width="12.7109375" style="800" customWidth="1"/>
    <col min="525" max="525" width="52.7109375" style="800" customWidth="1"/>
    <col min="526" max="529" width="0" style="800" hidden="1" customWidth="1"/>
    <col min="530" max="530" width="12.28515625" style="800" customWidth="1"/>
    <col min="531" max="531" width="6.42578125" style="800" customWidth="1"/>
    <col min="532" max="532" width="12.28515625" style="800" customWidth="1"/>
    <col min="533" max="533" width="0" style="800" hidden="1" customWidth="1"/>
    <col min="534" max="534" width="3.7109375" style="800" customWidth="1"/>
    <col min="535" max="535" width="11.140625" style="800" bestFit="1" customWidth="1"/>
    <col min="536" max="537" width="10.5703125" style="800"/>
    <col min="538" max="538" width="11.140625" style="800" customWidth="1"/>
    <col min="539" max="768" width="10.5703125" style="800"/>
    <col min="769" max="776" width="0" style="800" hidden="1" customWidth="1"/>
    <col min="777" max="777" width="3.7109375" style="800" customWidth="1"/>
    <col min="778" max="778" width="3.85546875" style="800" customWidth="1"/>
    <col min="779" max="779" width="3.7109375" style="800" customWidth="1"/>
    <col min="780" max="780" width="12.7109375" style="800" customWidth="1"/>
    <col min="781" max="781" width="52.7109375" style="800" customWidth="1"/>
    <col min="782" max="785" width="0" style="800" hidden="1" customWidth="1"/>
    <col min="786" max="786" width="12.28515625" style="800" customWidth="1"/>
    <col min="787" max="787" width="6.42578125" style="800" customWidth="1"/>
    <col min="788" max="788" width="12.28515625" style="800" customWidth="1"/>
    <col min="789" max="789" width="0" style="800" hidden="1" customWidth="1"/>
    <col min="790" max="790" width="3.7109375" style="800" customWidth="1"/>
    <col min="791" max="791" width="11.140625" style="800" bestFit="1" customWidth="1"/>
    <col min="792" max="793" width="10.5703125" style="800"/>
    <col min="794" max="794" width="11.140625" style="800" customWidth="1"/>
    <col min="795" max="1024" width="10.5703125" style="800"/>
    <col min="1025" max="1032" width="0" style="800" hidden="1" customWidth="1"/>
    <col min="1033" max="1033" width="3.7109375" style="800" customWidth="1"/>
    <col min="1034" max="1034" width="3.85546875" style="800" customWidth="1"/>
    <col min="1035" max="1035" width="3.7109375" style="800" customWidth="1"/>
    <col min="1036" max="1036" width="12.7109375" style="800" customWidth="1"/>
    <col min="1037" max="1037" width="52.7109375" style="800" customWidth="1"/>
    <col min="1038" max="1041" width="0" style="800" hidden="1" customWidth="1"/>
    <col min="1042" max="1042" width="12.28515625" style="800" customWidth="1"/>
    <col min="1043" max="1043" width="6.42578125" style="800" customWidth="1"/>
    <col min="1044" max="1044" width="12.28515625" style="800" customWidth="1"/>
    <col min="1045" max="1045" width="0" style="800" hidden="1" customWidth="1"/>
    <col min="1046" max="1046" width="3.7109375" style="800" customWidth="1"/>
    <col min="1047" max="1047" width="11.140625" style="800" bestFit="1" customWidth="1"/>
    <col min="1048" max="1049" width="10.5703125" style="800"/>
    <col min="1050" max="1050" width="11.140625" style="800" customWidth="1"/>
    <col min="1051" max="1280" width="10.5703125" style="800"/>
    <col min="1281" max="1288" width="0" style="800" hidden="1" customWidth="1"/>
    <col min="1289" max="1289" width="3.7109375" style="800" customWidth="1"/>
    <col min="1290" max="1290" width="3.85546875" style="800" customWidth="1"/>
    <col min="1291" max="1291" width="3.7109375" style="800" customWidth="1"/>
    <col min="1292" max="1292" width="12.7109375" style="800" customWidth="1"/>
    <col min="1293" max="1293" width="52.7109375" style="800" customWidth="1"/>
    <col min="1294" max="1297" width="0" style="800" hidden="1" customWidth="1"/>
    <col min="1298" max="1298" width="12.28515625" style="800" customWidth="1"/>
    <col min="1299" max="1299" width="6.42578125" style="800" customWidth="1"/>
    <col min="1300" max="1300" width="12.28515625" style="800" customWidth="1"/>
    <col min="1301" max="1301" width="0" style="800" hidden="1" customWidth="1"/>
    <col min="1302" max="1302" width="3.7109375" style="800" customWidth="1"/>
    <col min="1303" max="1303" width="11.140625" style="800" bestFit="1" customWidth="1"/>
    <col min="1304" max="1305" width="10.5703125" style="800"/>
    <col min="1306" max="1306" width="11.140625" style="800" customWidth="1"/>
    <col min="1307" max="1536" width="10.5703125" style="800"/>
    <col min="1537" max="1544" width="0" style="800" hidden="1" customWidth="1"/>
    <col min="1545" max="1545" width="3.7109375" style="800" customWidth="1"/>
    <col min="1546" max="1546" width="3.85546875" style="800" customWidth="1"/>
    <col min="1547" max="1547" width="3.7109375" style="800" customWidth="1"/>
    <col min="1548" max="1548" width="12.7109375" style="800" customWidth="1"/>
    <col min="1549" max="1549" width="52.7109375" style="800" customWidth="1"/>
    <col min="1550" max="1553" width="0" style="800" hidden="1" customWidth="1"/>
    <col min="1554" max="1554" width="12.28515625" style="800" customWidth="1"/>
    <col min="1555" max="1555" width="6.42578125" style="800" customWidth="1"/>
    <col min="1556" max="1556" width="12.28515625" style="800" customWidth="1"/>
    <col min="1557" max="1557" width="0" style="800" hidden="1" customWidth="1"/>
    <col min="1558" max="1558" width="3.7109375" style="800" customWidth="1"/>
    <col min="1559" max="1559" width="11.140625" style="800" bestFit="1" customWidth="1"/>
    <col min="1560" max="1561" width="10.5703125" style="800"/>
    <col min="1562" max="1562" width="11.140625" style="800" customWidth="1"/>
    <col min="1563" max="1792" width="10.5703125" style="800"/>
    <col min="1793" max="1800" width="0" style="800" hidden="1" customWidth="1"/>
    <col min="1801" max="1801" width="3.7109375" style="800" customWidth="1"/>
    <col min="1802" max="1802" width="3.85546875" style="800" customWidth="1"/>
    <col min="1803" max="1803" width="3.7109375" style="800" customWidth="1"/>
    <col min="1804" max="1804" width="12.7109375" style="800" customWidth="1"/>
    <col min="1805" max="1805" width="52.7109375" style="800" customWidth="1"/>
    <col min="1806" max="1809" width="0" style="800" hidden="1" customWidth="1"/>
    <col min="1810" max="1810" width="12.28515625" style="800" customWidth="1"/>
    <col min="1811" max="1811" width="6.42578125" style="800" customWidth="1"/>
    <col min="1812" max="1812" width="12.28515625" style="800" customWidth="1"/>
    <col min="1813" max="1813" width="0" style="800" hidden="1" customWidth="1"/>
    <col min="1814" max="1814" width="3.7109375" style="800" customWidth="1"/>
    <col min="1815" max="1815" width="11.140625" style="800" bestFit="1" customWidth="1"/>
    <col min="1816" max="1817" width="10.5703125" style="800"/>
    <col min="1818" max="1818" width="11.140625" style="800" customWidth="1"/>
    <col min="1819" max="2048" width="10.5703125" style="800"/>
    <col min="2049" max="2056" width="0" style="800" hidden="1" customWidth="1"/>
    <col min="2057" max="2057" width="3.7109375" style="800" customWidth="1"/>
    <col min="2058" max="2058" width="3.85546875" style="800" customWidth="1"/>
    <col min="2059" max="2059" width="3.7109375" style="800" customWidth="1"/>
    <col min="2060" max="2060" width="12.7109375" style="800" customWidth="1"/>
    <col min="2061" max="2061" width="52.7109375" style="800" customWidth="1"/>
    <col min="2062" max="2065" width="0" style="800" hidden="1" customWidth="1"/>
    <col min="2066" max="2066" width="12.28515625" style="800" customWidth="1"/>
    <col min="2067" max="2067" width="6.42578125" style="800" customWidth="1"/>
    <col min="2068" max="2068" width="12.28515625" style="800" customWidth="1"/>
    <col min="2069" max="2069" width="0" style="800" hidden="1" customWidth="1"/>
    <col min="2070" max="2070" width="3.7109375" style="800" customWidth="1"/>
    <col min="2071" max="2071" width="11.140625" style="800" bestFit="1" customWidth="1"/>
    <col min="2072" max="2073" width="10.5703125" style="800"/>
    <col min="2074" max="2074" width="11.140625" style="800" customWidth="1"/>
    <col min="2075" max="2304" width="10.5703125" style="800"/>
    <col min="2305" max="2312" width="0" style="800" hidden="1" customWidth="1"/>
    <col min="2313" max="2313" width="3.7109375" style="800" customWidth="1"/>
    <col min="2314" max="2314" width="3.85546875" style="800" customWidth="1"/>
    <col min="2315" max="2315" width="3.7109375" style="800" customWidth="1"/>
    <col min="2316" max="2316" width="12.7109375" style="800" customWidth="1"/>
    <col min="2317" max="2317" width="52.7109375" style="800" customWidth="1"/>
    <col min="2318" max="2321" width="0" style="800" hidden="1" customWidth="1"/>
    <col min="2322" max="2322" width="12.28515625" style="800" customWidth="1"/>
    <col min="2323" max="2323" width="6.42578125" style="800" customWidth="1"/>
    <col min="2324" max="2324" width="12.28515625" style="800" customWidth="1"/>
    <col min="2325" max="2325" width="0" style="800" hidden="1" customWidth="1"/>
    <col min="2326" max="2326" width="3.7109375" style="800" customWidth="1"/>
    <col min="2327" max="2327" width="11.140625" style="800" bestFit="1" customWidth="1"/>
    <col min="2328" max="2329" width="10.5703125" style="800"/>
    <col min="2330" max="2330" width="11.140625" style="800" customWidth="1"/>
    <col min="2331" max="2560" width="10.5703125" style="800"/>
    <col min="2561" max="2568" width="0" style="800" hidden="1" customWidth="1"/>
    <col min="2569" max="2569" width="3.7109375" style="800" customWidth="1"/>
    <col min="2570" max="2570" width="3.85546875" style="800" customWidth="1"/>
    <col min="2571" max="2571" width="3.7109375" style="800" customWidth="1"/>
    <col min="2572" max="2572" width="12.7109375" style="800" customWidth="1"/>
    <col min="2573" max="2573" width="52.7109375" style="800" customWidth="1"/>
    <col min="2574" max="2577" width="0" style="800" hidden="1" customWidth="1"/>
    <col min="2578" max="2578" width="12.28515625" style="800" customWidth="1"/>
    <col min="2579" max="2579" width="6.42578125" style="800" customWidth="1"/>
    <col min="2580" max="2580" width="12.28515625" style="800" customWidth="1"/>
    <col min="2581" max="2581" width="0" style="800" hidden="1" customWidth="1"/>
    <col min="2582" max="2582" width="3.7109375" style="800" customWidth="1"/>
    <col min="2583" max="2583" width="11.140625" style="800" bestFit="1" customWidth="1"/>
    <col min="2584" max="2585" width="10.5703125" style="800"/>
    <col min="2586" max="2586" width="11.140625" style="800" customWidth="1"/>
    <col min="2587" max="2816" width="10.5703125" style="800"/>
    <col min="2817" max="2824" width="0" style="800" hidden="1" customWidth="1"/>
    <col min="2825" max="2825" width="3.7109375" style="800" customWidth="1"/>
    <col min="2826" max="2826" width="3.85546875" style="800" customWidth="1"/>
    <col min="2827" max="2827" width="3.7109375" style="800" customWidth="1"/>
    <col min="2828" max="2828" width="12.7109375" style="800" customWidth="1"/>
    <col min="2829" max="2829" width="52.7109375" style="800" customWidth="1"/>
    <col min="2830" max="2833" width="0" style="800" hidden="1" customWidth="1"/>
    <col min="2834" max="2834" width="12.28515625" style="800" customWidth="1"/>
    <col min="2835" max="2835" width="6.42578125" style="800" customWidth="1"/>
    <col min="2836" max="2836" width="12.28515625" style="800" customWidth="1"/>
    <col min="2837" max="2837" width="0" style="800" hidden="1" customWidth="1"/>
    <col min="2838" max="2838" width="3.7109375" style="800" customWidth="1"/>
    <col min="2839" max="2839" width="11.140625" style="800" bestFit="1" customWidth="1"/>
    <col min="2840" max="2841" width="10.5703125" style="800"/>
    <col min="2842" max="2842" width="11.140625" style="800" customWidth="1"/>
    <col min="2843" max="3072" width="10.5703125" style="800"/>
    <col min="3073" max="3080" width="0" style="800" hidden="1" customWidth="1"/>
    <col min="3081" max="3081" width="3.7109375" style="800" customWidth="1"/>
    <col min="3082" max="3082" width="3.85546875" style="800" customWidth="1"/>
    <col min="3083" max="3083" width="3.7109375" style="800" customWidth="1"/>
    <col min="3084" max="3084" width="12.7109375" style="800" customWidth="1"/>
    <col min="3085" max="3085" width="52.7109375" style="800" customWidth="1"/>
    <col min="3086" max="3089" width="0" style="800" hidden="1" customWidth="1"/>
    <col min="3090" max="3090" width="12.28515625" style="800" customWidth="1"/>
    <col min="3091" max="3091" width="6.42578125" style="800" customWidth="1"/>
    <col min="3092" max="3092" width="12.28515625" style="800" customWidth="1"/>
    <col min="3093" max="3093" width="0" style="800" hidden="1" customWidth="1"/>
    <col min="3094" max="3094" width="3.7109375" style="800" customWidth="1"/>
    <col min="3095" max="3095" width="11.140625" style="800" bestFit="1" customWidth="1"/>
    <col min="3096" max="3097" width="10.5703125" style="800"/>
    <col min="3098" max="3098" width="11.140625" style="800" customWidth="1"/>
    <col min="3099" max="3328" width="10.5703125" style="800"/>
    <col min="3329" max="3336" width="0" style="800" hidden="1" customWidth="1"/>
    <col min="3337" max="3337" width="3.7109375" style="800" customWidth="1"/>
    <col min="3338" max="3338" width="3.85546875" style="800" customWidth="1"/>
    <col min="3339" max="3339" width="3.7109375" style="800" customWidth="1"/>
    <col min="3340" max="3340" width="12.7109375" style="800" customWidth="1"/>
    <col min="3341" max="3341" width="52.7109375" style="800" customWidth="1"/>
    <col min="3342" max="3345" width="0" style="800" hidden="1" customWidth="1"/>
    <col min="3346" max="3346" width="12.28515625" style="800" customWidth="1"/>
    <col min="3347" max="3347" width="6.42578125" style="800" customWidth="1"/>
    <col min="3348" max="3348" width="12.28515625" style="800" customWidth="1"/>
    <col min="3349" max="3349" width="0" style="800" hidden="1" customWidth="1"/>
    <col min="3350" max="3350" width="3.7109375" style="800" customWidth="1"/>
    <col min="3351" max="3351" width="11.140625" style="800" bestFit="1" customWidth="1"/>
    <col min="3352" max="3353" width="10.5703125" style="800"/>
    <col min="3354" max="3354" width="11.140625" style="800" customWidth="1"/>
    <col min="3355" max="3584" width="10.5703125" style="800"/>
    <col min="3585" max="3592" width="0" style="800" hidden="1" customWidth="1"/>
    <col min="3593" max="3593" width="3.7109375" style="800" customWidth="1"/>
    <col min="3594" max="3594" width="3.85546875" style="800" customWidth="1"/>
    <col min="3595" max="3595" width="3.7109375" style="800" customWidth="1"/>
    <col min="3596" max="3596" width="12.7109375" style="800" customWidth="1"/>
    <col min="3597" max="3597" width="52.7109375" style="800" customWidth="1"/>
    <col min="3598" max="3601" width="0" style="800" hidden="1" customWidth="1"/>
    <col min="3602" max="3602" width="12.28515625" style="800" customWidth="1"/>
    <col min="3603" max="3603" width="6.42578125" style="800" customWidth="1"/>
    <col min="3604" max="3604" width="12.28515625" style="800" customWidth="1"/>
    <col min="3605" max="3605" width="0" style="800" hidden="1" customWidth="1"/>
    <col min="3606" max="3606" width="3.7109375" style="800" customWidth="1"/>
    <col min="3607" max="3607" width="11.140625" style="800" bestFit="1" customWidth="1"/>
    <col min="3608" max="3609" width="10.5703125" style="800"/>
    <col min="3610" max="3610" width="11.140625" style="800" customWidth="1"/>
    <col min="3611" max="3840" width="10.5703125" style="800"/>
    <col min="3841" max="3848" width="0" style="800" hidden="1" customWidth="1"/>
    <col min="3849" max="3849" width="3.7109375" style="800" customWidth="1"/>
    <col min="3850" max="3850" width="3.85546875" style="800" customWidth="1"/>
    <col min="3851" max="3851" width="3.7109375" style="800" customWidth="1"/>
    <col min="3852" max="3852" width="12.7109375" style="800" customWidth="1"/>
    <col min="3853" max="3853" width="52.7109375" style="800" customWidth="1"/>
    <col min="3854" max="3857" width="0" style="800" hidden="1" customWidth="1"/>
    <col min="3858" max="3858" width="12.28515625" style="800" customWidth="1"/>
    <col min="3859" max="3859" width="6.42578125" style="800" customWidth="1"/>
    <col min="3860" max="3860" width="12.28515625" style="800" customWidth="1"/>
    <col min="3861" max="3861" width="0" style="800" hidden="1" customWidth="1"/>
    <col min="3862" max="3862" width="3.7109375" style="800" customWidth="1"/>
    <col min="3863" max="3863" width="11.140625" style="800" bestFit="1" customWidth="1"/>
    <col min="3864" max="3865" width="10.5703125" style="800"/>
    <col min="3866" max="3866" width="11.140625" style="800" customWidth="1"/>
    <col min="3867" max="4096" width="10.5703125" style="800"/>
    <col min="4097" max="4104" width="0" style="800" hidden="1" customWidth="1"/>
    <col min="4105" max="4105" width="3.7109375" style="800" customWidth="1"/>
    <col min="4106" max="4106" width="3.85546875" style="800" customWidth="1"/>
    <col min="4107" max="4107" width="3.7109375" style="800" customWidth="1"/>
    <col min="4108" max="4108" width="12.7109375" style="800" customWidth="1"/>
    <col min="4109" max="4109" width="52.7109375" style="800" customWidth="1"/>
    <col min="4110" max="4113" width="0" style="800" hidden="1" customWidth="1"/>
    <col min="4114" max="4114" width="12.28515625" style="800" customWidth="1"/>
    <col min="4115" max="4115" width="6.42578125" style="800" customWidth="1"/>
    <col min="4116" max="4116" width="12.28515625" style="800" customWidth="1"/>
    <col min="4117" max="4117" width="0" style="800" hidden="1" customWidth="1"/>
    <col min="4118" max="4118" width="3.7109375" style="800" customWidth="1"/>
    <col min="4119" max="4119" width="11.140625" style="800" bestFit="1" customWidth="1"/>
    <col min="4120" max="4121" width="10.5703125" style="800"/>
    <col min="4122" max="4122" width="11.140625" style="800" customWidth="1"/>
    <col min="4123" max="4352" width="10.5703125" style="800"/>
    <col min="4353" max="4360" width="0" style="800" hidden="1" customWidth="1"/>
    <col min="4361" max="4361" width="3.7109375" style="800" customWidth="1"/>
    <col min="4362" max="4362" width="3.85546875" style="800" customWidth="1"/>
    <col min="4363" max="4363" width="3.7109375" style="800" customWidth="1"/>
    <col min="4364" max="4364" width="12.7109375" style="800" customWidth="1"/>
    <col min="4365" max="4365" width="52.7109375" style="800" customWidth="1"/>
    <col min="4366" max="4369" width="0" style="800" hidden="1" customWidth="1"/>
    <col min="4370" max="4370" width="12.28515625" style="800" customWidth="1"/>
    <col min="4371" max="4371" width="6.42578125" style="800" customWidth="1"/>
    <col min="4372" max="4372" width="12.28515625" style="800" customWidth="1"/>
    <col min="4373" max="4373" width="0" style="800" hidden="1" customWidth="1"/>
    <col min="4374" max="4374" width="3.7109375" style="800" customWidth="1"/>
    <col min="4375" max="4375" width="11.140625" style="800" bestFit="1" customWidth="1"/>
    <col min="4376" max="4377" width="10.5703125" style="800"/>
    <col min="4378" max="4378" width="11.140625" style="800" customWidth="1"/>
    <col min="4379" max="4608" width="10.5703125" style="800"/>
    <col min="4609" max="4616" width="0" style="800" hidden="1" customWidth="1"/>
    <col min="4617" max="4617" width="3.7109375" style="800" customWidth="1"/>
    <col min="4618" max="4618" width="3.85546875" style="800" customWidth="1"/>
    <col min="4619" max="4619" width="3.7109375" style="800" customWidth="1"/>
    <col min="4620" max="4620" width="12.7109375" style="800" customWidth="1"/>
    <col min="4621" max="4621" width="52.7109375" style="800" customWidth="1"/>
    <col min="4622" max="4625" width="0" style="800" hidden="1" customWidth="1"/>
    <col min="4626" max="4626" width="12.28515625" style="800" customWidth="1"/>
    <col min="4627" max="4627" width="6.42578125" style="800" customWidth="1"/>
    <col min="4628" max="4628" width="12.28515625" style="800" customWidth="1"/>
    <col min="4629" max="4629" width="0" style="800" hidden="1" customWidth="1"/>
    <col min="4630" max="4630" width="3.7109375" style="800" customWidth="1"/>
    <col min="4631" max="4631" width="11.140625" style="800" bestFit="1" customWidth="1"/>
    <col min="4632" max="4633" width="10.5703125" style="800"/>
    <col min="4634" max="4634" width="11.140625" style="800" customWidth="1"/>
    <col min="4635" max="4864" width="10.5703125" style="800"/>
    <col min="4865" max="4872" width="0" style="800" hidden="1" customWidth="1"/>
    <col min="4873" max="4873" width="3.7109375" style="800" customWidth="1"/>
    <col min="4874" max="4874" width="3.85546875" style="800" customWidth="1"/>
    <col min="4875" max="4875" width="3.7109375" style="800" customWidth="1"/>
    <col min="4876" max="4876" width="12.7109375" style="800" customWidth="1"/>
    <col min="4877" max="4877" width="52.7109375" style="800" customWidth="1"/>
    <col min="4878" max="4881" width="0" style="800" hidden="1" customWidth="1"/>
    <col min="4882" max="4882" width="12.28515625" style="800" customWidth="1"/>
    <col min="4883" max="4883" width="6.42578125" style="800" customWidth="1"/>
    <col min="4884" max="4884" width="12.28515625" style="800" customWidth="1"/>
    <col min="4885" max="4885" width="0" style="800" hidden="1" customWidth="1"/>
    <col min="4886" max="4886" width="3.7109375" style="800" customWidth="1"/>
    <col min="4887" max="4887" width="11.140625" style="800" bestFit="1" customWidth="1"/>
    <col min="4888" max="4889" width="10.5703125" style="800"/>
    <col min="4890" max="4890" width="11.140625" style="800" customWidth="1"/>
    <col min="4891" max="5120" width="10.5703125" style="800"/>
    <col min="5121" max="5128" width="0" style="800" hidden="1" customWidth="1"/>
    <col min="5129" max="5129" width="3.7109375" style="800" customWidth="1"/>
    <col min="5130" max="5130" width="3.85546875" style="800" customWidth="1"/>
    <col min="5131" max="5131" width="3.7109375" style="800" customWidth="1"/>
    <col min="5132" max="5132" width="12.7109375" style="800" customWidth="1"/>
    <col min="5133" max="5133" width="52.7109375" style="800" customWidth="1"/>
    <col min="5134" max="5137" width="0" style="800" hidden="1" customWidth="1"/>
    <col min="5138" max="5138" width="12.28515625" style="800" customWidth="1"/>
    <col min="5139" max="5139" width="6.42578125" style="800" customWidth="1"/>
    <col min="5140" max="5140" width="12.28515625" style="800" customWidth="1"/>
    <col min="5141" max="5141" width="0" style="800" hidden="1" customWidth="1"/>
    <col min="5142" max="5142" width="3.7109375" style="800" customWidth="1"/>
    <col min="5143" max="5143" width="11.140625" style="800" bestFit="1" customWidth="1"/>
    <col min="5144" max="5145" width="10.5703125" style="800"/>
    <col min="5146" max="5146" width="11.140625" style="800" customWidth="1"/>
    <col min="5147" max="5376" width="10.5703125" style="800"/>
    <col min="5377" max="5384" width="0" style="800" hidden="1" customWidth="1"/>
    <col min="5385" max="5385" width="3.7109375" style="800" customWidth="1"/>
    <col min="5386" max="5386" width="3.85546875" style="800" customWidth="1"/>
    <col min="5387" max="5387" width="3.7109375" style="800" customWidth="1"/>
    <col min="5388" max="5388" width="12.7109375" style="800" customWidth="1"/>
    <col min="5389" max="5389" width="52.7109375" style="800" customWidth="1"/>
    <col min="5390" max="5393" width="0" style="800" hidden="1" customWidth="1"/>
    <col min="5394" max="5394" width="12.28515625" style="800" customWidth="1"/>
    <col min="5395" max="5395" width="6.42578125" style="800" customWidth="1"/>
    <col min="5396" max="5396" width="12.28515625" style="800" customWidth="1"/>
    <col min="5397" max="5397" width="0" style="800" hidden="1" customWidth="1"/>
    <col min="5398" max="5398" width="3.7109375" style="800" customWidth="1"/>
    <col min="5399" max="5399" width="11.140625" style="800" bestFit="1" customWidth="1"/>
    <col min="5400" max="5401" width="10.5703125" style="800"/>
    <col min="5402" max="5402" width="11.140625" style="800" customWidth="1"/>
    <col min="5403" max="5632" width="10.5703125" style="800"/>
    <col min="5633" max="5640" width="0" style="800" hidden="1" customWidth="1"/>
    <col min="5641" max="5641" width="3.7109375" style="800" customWidth="1"/>
    <col min="5642" max="5642" width="3.85546875" style="800" customWidth="1"/>
    <col min="5643" max="5643" width="3.7109375" style="800" customWidth="1"/>
    <col min="5644" max="5644" width="12.7109375" style="800" customWidth="1"/>
    <col min="5645" max="5645" width="52.7109375" style="800" customWidth="1"/>
    <col min="5646" max="5649" width="0" style="800" hidden="1" customWidth="1"/>
    <col min="5650" max="5650" width="12.28515625" style="800" customWidth="1"/>
    <col min="5651" max="5651" width="6.42578125" style="800" customWidth="1"/>
    <col min="5652" max="5652" width="12.28515625" style="800" customWidth="1"/>
    <col min="5653" max="5653" width="0" style="800" hidden="1" customWidth="1"/>
    <col min="5654" max="5654" width="3.7109375" style="800" customWidth="1"/>
    <col min="5655" max="5655" width="11.140625" style="800" bestFit="1" customWidth="1"/>
    <col min="5656" max="5657" width="10.5703125" style="800"/>
    <col min="5658" max="5658" width="11.140625" style="800" customWidth="1"/>
    <col min="5659" max="5888" width="10.5703125" style="800"/>
    <col min="5889" max="5896" width="0" style="800" hidden="1" customWidth="1"/>
    <col min="5897" max="5897" width="3.7109375" style="800" customWidth="1"/>
    <col min="5898" max="5898" width="3.85546875" style="800" customWidth="1"/>
    <col min="5899" max="5899" width="3.7109375" style="800" customWidth="1"/>
    <col min="5900" max="5900" width="12.7109375" style="800" customWidth="1"/>
    <col min="5901" max="5901" width="52.7109375" style="800" customWidth="1"/>
    <col min="5902" max="5905" width="0" style="800" hidden="1" customWidth="1"/>
    <col min="5906" max="5906" width="12.28515625" style="800" customWidth="1"/>
    <col min="5907" max="5907" width="6.42578125" style="800" customWidth="1"/>
    <col min="5908" max="5908" width="12.28515625" style="800" customWidth="1"/>
    <col min="5909" max="5909" width="0" style="800" hidden="1" customWidth="1"/>
    <col min="5910" max="5910" width="3.7109375" style="800" customWidth="1"/>
    <col min="5911" max="5911" width="11.140625" style="800" bestFit="1" customWidth="1"/>
    <col min="5912" max="5913" width="10.5703125" style="800"/>
    <col min="5914" max="5914" width="11.140625" style="800" customWidth="1"/>
    <col min="5915" max="6144" width="10.5703125" style="800"/>
    <col min="6145" max="6152" width="0" style="800" hidden="1" customWidth="1"/>
    <col min="6153" max="6153" width="3.7109375" style="800" customWidth="1"/>
    <col min="6154" max="6154" width="3.85546875" style="800" customWidth="1"/>
    <col min="6155" max="6155" width="3.7109375" style="800" customWidth="1"/>
    <col min="6156" max="6156" width="12.7109375" style="800" customWidth="1"/>
    <col min="6157" max="6157" width="52.7109375" style="800" customWidth="1"/>
    <col min="6158" max="6161" width="0" style="800" hidden="1" customWidth="1"/>
    <col min="6162" max="6162" width="12.28515625" style="800" customWidth="1"/>
    <col min="6163" max="6163" width="6.42578125" style="800" customWidth="1"/>
    <col min="6164" max="6164" width="12.28515625" style="800" customWidth="1"/>
    <col min="6165" max="6165" width="0" style="800" hidden="1" customWidth="1"/>
    <col min="6166" max="6166" width="3.7109375" style="800" customWidth="1"/>
    <col min="6167" max="6167" width="11.140625" style="800" bestFit="1" customWidth="1"/>
    <col min="6168" max="6169" width="10.5703125" style="800"/>
    <col min="6170" max="6170" width="11.140625" style="800" customWidth="1"/>
    <col min="6171" max="6400" width="10.5703125" style="800"/>
    <col min="6401" max="6408" width="0" style="800" hidden="1" customWidth="1"/>
    <col min="6409" max="6409" width="3.7109375" style="800" customWidth="1"/>
    <col min="6410" max="6410" width="3.85546875" style="800" customWidth="1"/>
    <col min="6411" max="6411" width="3.7109375" style="800" customWidth="1"/>
    <col min="6412" max="6412" width="12.7109375" style="800" customWidth="1"/>
    <col min="6413" max="6413" width="52.7109375" style="800" customWidth="1"/>
    <col min="6414" max="6417" width="0" style="800" hidden="1" customWidth="1"/>
    <col min="6418" max="6418" width="12.28515625" style="800" customWidth="1"/>
    <col min="6419" max="6419" width="6.42578125" style="800" customWidth="1"/>
    <col min="6420" max="6420" width="12.28515625" style="800" customWidth="1"/>
    <col min="6421" max="6421" width="0" style="800" hidden="1" customWidth="1"/>
    <col min="6422" max="6422" width="3.7109375" style="800" customWidth="1"/>
    <col min="6423" max="6423" width="11.140625" style="800" bestFit="1" customWidth="1"/>
    <col min="6424" max="6425" width="10.5703125" style="800"/>
    <col min="6426" max="6426" width="11.140625" style="800" customWidth="1"/>
    <col min="6427" max="6656" width="10.5703125" style="800"/>
    <col min="6657" max="6664" width="0" style="800" hidden="1" customWidth="1"/>
    <col min="6665" max="6665" width="3.7109375" style="800" customWidth="1"/>
    <col min="6666" max="6666" width="3.85546875" style="800" customWidth="1"/>
    <col min="6667" max="6667" width="3.7109375" style="800" customWidth="1"/>
    <col min="6668" max="6668" width="12.7109375" style="800" customWidth="1"/>
    <col min="6669" max="6669" width="52.7109375" style="800" customWidth="1"/>
    <col min="6670" max="6673" width="0" style="800" hidden="1" customWidth="1"/>
    <col min="6674" max="6674" width="12.28515625" style="800" customWidth="1"/>
    <col min="6675" max="6675" width="6.42578125" style="800" customWidth="1"/>
    <col min="6676" max="6676" width="12.28515625" style="800" customWidth="1"/>
    <col min="6677" max="6677" width="0" style="800" hidden="1" customWidth="1"/>
    <col min="6678" max="6678" width="3.7109375" style="800" customWidth="1"/>
    <col min="6679" max="6679" width="11.140625" style="800" bestFit="1" customWidth="1"/>
    <col min="6680" max="6681" width="10.5703125" style="800"/>
    <col min="6682" max="6682" width="11.140625" style="800" customWidth="1"/>
    <col min="6683" max="6912" width="10.5703125" style="800"/>
    <col min="6913" max="6920" width="0" style="800" hidden="1" customWidth="1"/>
    <col min="6921" max="6921" width="3.7109375" style="800" customWidth="1"/>
    <col min="6922" max="6922" width="3.85546875" style="800" customWidth="1"/>
    <col min="6923" max="6923" width="3.7109375" style="800" customWidth="1"/>
    <col min="6924" max="6924" width="12.7109375" style="800" customWidth="1"/>
    <col min="6925" max="6925" width="52.7109375" style="800" customWidth="1"/>
    <col min="6926" max="6929" width="0" style="800" hidden="1" customWidth="1"/>
    <col min="6930" max="6930" width="12.28515625" style="800" customWidth="1"/>
    <col min="6931" max="6931" width="6.42578125" style="800" customWidth="1"/>
    <col min="6932" max="6932" width="12.28515625" style="800" customWidth="1"/>
    <col min="6933" max="6933" width="0" style="800" hidden="1" customWidth="1"/>
    <col min="6934" max="6934" width="3.7109375" style="800" customWidth="1"/>
    <col min="6935" max="6935" width="11.140625" style="800" bestFit="1" customWidth="1"/>
    <col min="6936" max="6937" width="10.5703125" style="800"/>
    <col min="6938" max="6938" width="11.140625" style="800" customWidth="1"/>
    <col min="6939" max="7168" width="10.5703125" style="800"/>
    <col min="7169" max="7176" width="0" style="800" hidden="1" customWidth="1"/>
    <col min="7177" max="7177" width="3.7109375" style="800" customWidth="1"/>
    <col min="7178" max="7178" width="3.85546875" style="800" customWidth="1"/>
    <col min="7179" max="7179" width="3.7109375" style="800" customWidth="1"/>
    <col min="7180" max="7180" width="12.7109375" style="800" customWidth="1"/>
    <col min="7181" max="7181" width="52.7109375" style="800" customWidth="1"/>
    <col min="7182" max="7185" width="0" style="800" hidden="1" customWidth="1"/>
    <col min="7186" max="7186" width="12.28515625" style="800" customWidth="1"/>
    <col min="7187" max="7187" width="6.42578125" style="800" customWidth="1"/>
    <col min="7188" max="7188" width="12.28515625" style="800" customWidth="1"/>
    <col min="7189" max="7189" width="0" style="800" hidden="1" customWidth="1"/>
    <col min="7190" max="7190" width="3.7109375" style="800" customWidth="1"/>
    <col min="7191" max="7191" width="11.140625" style="800" bestFit="1" customWidth="1"/>
    <col min="7192" max="7193" width="10.5703125" style="800"/>
    <col min="7194" max="7194" width="11.140625" style="800" customWidth="1"/>
    <col min="7195" max="7424" width="10.5703125" style="800"/>
    <col min="7425" max="7432" width="0" style="800" hidden="1" customWidth="1"/>
    <col min="7433" max="7433" width="3.7109375" style="800" customWidth="1"/>
    <col min="7434" max="7434" width="3.85546875" style="800" customWidth="1"/>
    <col min="7435" max="7435" width="3.7109375" style="800" customWidth="1"/>
    <col min="7436" max="7436" width="12.7109375" style="800" customWidth="1"/>
    <col min="7437" max="7437" width="52.7109375" style="800" customWidth="1"/>
    <col min="7438" max="7441" width="0" style="800" hidden="1" customWidth="1"/>
    <col min="7442" max="7442" width="12.28515625" style="800" customWidth="1"/>
    <col min="7443" max="7443" width="6.42578125" style="800" customWidth="1"/>
    <col min="7444" max="7444" width="12.28515625" style="800" customWidth="1"/>
    <col min="7445" max="7445" width="0" style="800" hidden="1" customWidth="1"/>
    <col min="7446" max="7446" width="3.7109375" style="800" customWidth="1"/>
    <col min="7447" max="7447" width="11.140625" style="800" bestFit="1" customWidth="1"/>
    <col min="7448" max="7449" width="10.5703125" style="800"/>
    <col min="7450" max="7450" width="11.140625" style="800" customWidth="1"/>
    <col min="7451" max="7680" width="10.5703125" style="800"/>
    <col min="7681" max="7688" width="0" style="800" hidden="1" customWidth="1"/>
    <col min="7689" max="7689" width="3.7109375" style="800" customWidth="1"/>
    <col min="7690" max="7690" width="3.85546875" style="800" customWidth="1"/>
    <col min="7691" max="7691" width="3.7109375" style="800" customWidth="1"/>
    <col min="7692" max="7692" width="12.7109375" style="800" customWidth="1"/>
    <col min="7693" max="7693" width="52.7109375" style="800" customWidth="1"/>
    <col min="7694" max="7697" width="0" style="800" hidden="1" customWidth="1"/>
    <col min="7698" max="7698" width="12.28515625" style="800" customWidth="1"/>
    <col min="7699" max="7699" width="6.42578125" style="800" customWidth="1"/>
    <col min="7700" max="7700" width="12.28515625" style="800" customWidth="1"/>
    <col min="7701" max="7701" width="0" style="800" hidden="1" customWidth="1"/>
    <col min="7702" max="7702" width="3.7109375" style="800" customWidth="1"/>
    <col min="7703" max="7703" width="11.140625" style="800" bestFit="1" customWidth="1"/>
    <col min="7704" max="7705" width="10.5703125" style="800"/>
    <col min="7706" max="7706" width="11.140625" style="800" customWidth="1"/>
    <col min="7707" max="7936" width="10.5703125" style="800"/>
    <col min="7937" max="7944" width="0" style="800" hidden="1" customWidth="1"/>
    <col min="7945" max="7945" width="3.7109375" style="800" customWidth="1"/>
    <col min="7946" max="7946" width="3.85546875" style="800" customWidth="1"/>
    <col min="7947" max="7947" width="3.7109375" style="800" customWidth="1"/>
    <col min="7948" max="7948" width="12.7109375" style="800" customWidth="1"/>
    <col min="7949" max="7949" width="52.7109375" style="800" customWidth="1"/>
    <col min="7950" max="7953" width="0" style="800" hidden="1" customWidth="1"/>
    <col min="7954" max="7954" width="12.28515625" style="800" customWidth="1"/>
    <col min="7955" max="7955" width="6.42578125" style="800" customWidth="1"/>
    <col min="7956" max="7956" width="12.28515625" style="800" customWidth="1"/>
    <col min="7957" max="7957" width="0" style="800" hidden="1" customWidth="1"/>
    <col min="7958" max="7958" width="3.7109375" style="800" customWidth="1"/>
    <col min="7959" max="7959" width="11.140625" style="800" bestFit="1" customWidth="1"/>
    <col min="7960" max="7961" width="10.5703125" style="800"/>
    <col min="7962" max="7962" width="11.140625" style="800" customWidth="1"/>
    <col min="7963" max="8192" width="10.5703125" style="800"/>
    <col min="8193" max="8200" width="0" style="800" hidden="1" customWidth="1"/>
    <col min="8201" max="8201" width="3.7109375" style="800" customWidth="1"/>
    <col min="8202" max="8202" width="3.85546875" style="800" customWidth="1"/>
    <col min="8203" max="8203" width="3.7109375" style="800" customWidth="1"/>
    <col min="8204" max="8204" width="12.7109375" style="800" customWidth="1"/>
    <col min="8205" max="8205" width="52.7109375" style="800" customWidth="1"/>
    <col min="8206" max="8209" width="0" style="800" hidden="1" customWidth="1"/>
    <col min="8210" max="8210" width="12.28515625" style="800" customWidth="1"/>
    <col min="8211" max="8211" width="6.42578125" style="800" customWidth="1"/>
    <col min="8212" max="8212" width="12.28515625" style="800" customWidth="1"/>
    <col min="8213" max="8213" width="0" style="800" hidden="1" customWidth="1"/>
    <col min="8214" max="8214" width="3.7109375" style="800" customWidth="1"/>
    <col min="8215" max="8215" width="11.140625" style="800" bestFit="1" customWidth="1"/>
    <col min="8216" max="8217" width="10.5703125" style="800"/>
    <col min="8218" max="8218" width="11.140625" style="800" customWidth="1"/>
    <col min="8219" max="8448" width="10.5703125" style="800"/>
    <col min="8449" max="8456" width="0" style="800" hidden="1" customWidth="1"/>
    <col min="8457" max="8457" width="3.7109375" style="800" customWidth="1"/>
    <col min="8458" max="8458" width="3.85546875" style="800" customWidth="1"/>
    <col min="8459" max="8459" width="3.7109375" style="800" customWidth="1"/>
    <col min="8460" max="8460" width="12.7109375" style="800" customWidth="1"/>
    <col min="8461" max="8461" width="52.7109375" style="800" customWidth="1"/>
    <col min="8462" max="8465" width="0" style="800" hidden="1" customWidth="1"/>
    <col min="8466" max="8466" width="12.28515625" style="800" customWidth="1"/>
    <col min="8467" max="8467" width="6.42578125" style="800" customWidth="1"/>
    <col min="8468" max="8468" width="12.28515625" style="800" customWidth="1"/>
    <col min="8469" max="8469" width="0" style="800" hidden="1" customWidth="1"/>
    <col min="8470" max="8470" width="3.7109375" style="800" customWidth="1"/>
    <col min="8471" max="8471" width="11.140625" style="800" bestFit="1" customWidth="1"/>
    <col min="8472" max="8473" width="10.5703125" style="800"/>
    <col min="8474" max="8474" width="11.140625" style="800" customWidth="1"/>
    <col min="8475" max="8704" width="10.5703125" style="800"/>
    <col min="8705" max="8712" width="0" style="800" hidden="1" customWidth="1"/>
    <col min="8713" max="8713" width="3.7109375" style="800" customWidth="1"/>
    <col min="8714" max="8714" width="3.85546875" style="800" customWidth="1"/>
    <col min="8715" max="8715" width="3.7109375" style="800" customWidth="1"/>
    <col min="8716" max="8716" width="12.7109375" style="800" customWidth="1"/>
    <col min="8717" max="8717" width="52.7109375" style="800" customWidth="1"/>
    <col min="8718" max="8721" width="0" style="800" hidden="1" customWidth="1"/>
    <col min="8722" max="8722" width="12.28515625" style="800" customWidth="1"/>
    <col min="8723" max="8723" width="6.42578125" style="800" customWidth="1"/>
    <col min="8724" max="8724" width="12.28515625" style="800" customWidth="1"/>
    <col min="8725" max="8725" width="0" style="800" hidden="1" customWidth="1"/>
    <col min="8726" max="8726" width="3.7109375" style="800" customWidth="1"/>
    <col min="8727" max="8727" width="11.140625" style="800" bestFit="1" customWidth="1"/>
    <col min="8728" max="8729" width="10.5703125" style="800"/>
    <col min="8730" max="8730" width="11.140625" style="800" customWidth="1"/>
    <col min="8731" max="8960" width="10.5703125" style="800"/>
    <col min="8961" max="8968" width="0" style="800" hidden="1" customWidth="1"/>
    <col min="8969" max="8969" width="3.7109375" style="800" customWidth="1"/>
    <col min="8970" max="8970" width="3.85546875" style="800" customWidth="1"/>
    <col min="8971" max="8971" width="3.7109375" style="800" customWidth="1"/>
    <col min="8972" max="8972" width="12.7109375" style="800" customWidth="1"/>
    <col min="8973" max="8973" width="52.7109375" style="800" customWidth="1"/>
    <col min="8974" max="8977" width="0" style="800" hidden="1" customWidth="1"/>
    <col min="8978" max="8978" width="12.28515625" style="800" customWidth="1"/>
    <col min="8979" max="8979" width="6.42578125" style="800" customWidth="1"/>
    <col min="8980" max="8980" width="12.28515625" style="800" customWidth="1"/>
    <col min="8981" max="8981" width="0" style="800" hidden="1" customWidth="1"/>
    <col min="8982" max="8982" width="3.7109375" style="800" customWidth="1"/>
    <col min="8983" max="8983" width="11.140625" style="800" bestFit="1" customWidth="1"/>
    <col min="8984" max="8985" width="10.5703125" style="800"/>
    <col min="8986" max="8986" width="11.140625" style="800" customWidth="1"/>
    <col min="8987" max="9216" width="10.5703125" style="800"/>
    <col min="9217" max="9224" width="0" style="800" hidden="1" customWidth="1"/>
    <col min="9225" max="9225" width="3.7109375" style="800" customWidth="1"/>
    <col min="9226" max="9226" width="3.85546875" style="800" customWidth="1"/>
    <col min="9227" max="9227" width="3.7109375" style="800" customWidth="1"/>
    <col min="9228" max="9228" width="12.7109375" style="800" customWidth="1"/>
    <col min="9229" max="9229" width="52.7109375" style="800" customWidth="1"/>
    <col min="9230" max="9233" width="0" style="800" hidden="1" customWidth="1"/>
    <col min="9234" max="9234" width="12.28515625" style="800" customWidth="1"/>
    <col min="9235" max="9235" width="6.42578125" style="800" customWidth="1"/>
    <col min="9236" max="9236" width="12.28515625" style="800" customWidth="1"/>
    <col min="9237" max="9237" width="0" style="800" hidden="1" customWidth="1"/>
    <col min="9238" max="9238" width="3.7109375" style="800" customWidth="1"/>
    <col min="9239" max="9239" width="11.140625" style="800" bestFit="1" customWidth="1"/>
    <col min="9240" max="9241" width="10.5703125" style="800"/>
    <col min="9242" max="9242" width="11.140625" style="800" customWidth="1"/>
    <col min="9243" max="9472" width="10.5703125" style="800"/>
    <col min="9473" max="9480" width="0" style="800" hidden="1" customWidth="1"/>
    <col min="9481" max="9481" width="3.7109375" style="800" customWidth="1"/>
    <col min="9482" max="9482" width="3.85546875" style="800" customWidth="1"/>
    <col min="9483" max="9483" width="3.7109375" style="800" customWidth="1"/>
    <col min="9484" max="9484" width="12.7109375" style="800" customWidth="1"/>
    <col min="9485" max="9485" width="52.7109375" style="800" customWidth="1"/>
    <col min="9486" max="9489" width="0" style="800" hidden="1" customWidth="1"/>
    <col min="9490" max="9490" width="12.28515625" style="800" customWidth="1"/>
    <col min="9491" max="9491" width="6.42578125" style="800" customWidth="1"/>
    <col min="9492" max="9492" width="12.28515625" style="800" customWidth="1"/>
    <col min="9493" max="9493" width="0" style="800" hidden="1" customWidth="1"/>
    <col min="9494" max="9494" width="3.7109375" style="800" customWidth="1"/>
    <col min="9495" max="9495" width="11.140625" style="800" bestFit="1" customWidth="1"/>
    <col min="9496" max="9497" width="10.5703125" style="800"/>
    <col min="9498" max="9498" width="11.140625" style="800" customWidth="1"/>
    <col min="9499" max="9728" width="10.5703125" style="800"/>
    <col min="9729" max="9736" width="0" style="800" hidden="1" customWidth="1"/>
    <col min="9737" max="9737" width="3.7109375" style="800" customWidth="1"/>
    <col min="9738" max="9738" width="3.85546875" style="800" customWidth="1"/>
    <col min="9739" max="9739" width="3.7109375" style="800" customWidth="1"/>
    <col min="9740" max="9740" width="12.7109375" style="800" customWidth="1"/>
    <col min="9741" max="9741" width="52.7109375" style="800" customWidth="1"/>
    <col min="9742" max="9745" width="0" style="800" hidden="1" customWidth="1"/>
    <col min="9746" max="9746" width="12.28515625" style="800" customWidth="1"/>
    <col min="9747" max="9747" width="6.42578125" style="800" customWidth="1"/>
    <col min="9748" max="9748" width="12.28515625" style="800" customWidth="1"/>
    <col min="9749" max="9749" width="0" style="800" hidden="1" customWidth="1"/>
    <col min="9750" max="9750" width="3.7109375" style="800" customWidth="1"/>
    <col min="9751" max="9751" width="11.140625" style="800" bestFit="1" customWidth="1"/>
    <col min="9752" max="9753" width="10.5703125" style="800"/>
    <col min="9754" max="9754" width="11.140625" style="800" customWidth="1"/>
    <col min="9755" max="9984" width="10.5703125" style="800"/>
    <col min="9985" max="9992" width="0" style="800" hidden="1" customWidth="1"/>
    <col min="9993" max="9993" width="3.7109375" style="800" customWidth="1"/>
    <col min="9994" max="9994" width="3.85546875" style="800" customWidth="1"/>
    <col min="9995" max="9995" width="3.7109375" style="800" customWidth="1"/>
    <col min="9996" max="9996" width="12.7109375" style="800" customWidth="1"/>
    <col min="9997" max="9997" width="52.7109375" style="800" customWidth="1"/>
    <col min="9998" max="10001" width="0" style="800" hidden="1" customWidth="1"/>
    <col min="10002" max="10002" width="12.28515625" style="800" customWidth="1"/>
    <col min="10003" max="10003" width="6.42578125" style="800" customWidth="1"/>
    <col min="10004" max="10004" width="12.28515625" style="800" customWidth="1"/>
    <col min="10005" max="10005" width="0" style="800" hidden="1" customWidth="1"/>
    <col min="10006" max="10006" width="3.7109375" style="800" customWidth="1"/>
    <col min="10007" max="10007" width="11.140625" style="800" bestFit="1" customWidth="1"/>
    <col min="10008" max="10009" width="10.5703125" style="800"/>
    <col min="10010" max="10010" width="11.140625" style="800" customWidth="1"/>
    <col min="10011" max="10240" width="10.5703125" style="800"/>
    <col min="10241" max="10248" width="0" style="800" hidden="1" customWidth="1"/>
    <col min="10249" max="10249" width="3.7109375" style="800" customWidth="1"/>
    <col min="10250" max="10250" width="3.85546875" style="800" customWidth="1"/>
    <col min="10251" max="10251" width="3.7109375" style="800" customWidth="1"/>
    <col min="10252" max="10252" width="12.7109375" style="800" customWidth="1"/>
    <col min="10253" max="10253" width="52.7109375" style="800" customWidth="1"/>
    <col min="10254" max="10257" width="0" style="800" hidden="1" customWidth="1"/>
    <col min="10258" max="10258" width="12.28515625" style="800" customWidth="1"/>
    <col min="10259" max="10259" width="6.42578125" style="800" customWidth="1"/>
    <col min="10260" max="10260" width="12.28515625" style="800" customWidth="1"/>
    <col min="10261" max="10261" width="0" style="800" hidden="1" customWidth="1"/>
    <col min="10262" max="10262" width="3.7109375" style="800" customWidth="1"/>
    <col min="10263" max="10263" width="11.140625" style="800" bestFit="1" customWidth="1"/>
    <col min="10264" max="10265" width="10.5703125" style="800"/>
    <col min="10266" max="10266" width="11.140625" style="800" customWidth="1"/>
    <col min="10267" max="10496" width="10.5703125" style="800"/>
    <col min="10497" max="10504" width="0" style="800" hidden="1" customWidth="1"/>
    <col min="10505" max="10505" width="3.7109375" style="800" customWidth="1"/>
    <col min="10506" max="10506" width="3.85546875" style="800" customWidth="1"/>
    <col min="10507" max="10507" width="3.7109375" style="800" customWidth="1"/>
    <col min="10508" max="10508" width="12.7109375" style="800" customWidth="1"/>
    <col min="10509" max="10509" width="52.7109375" style="800" customWidth="1"/>
    <col min="10510" max="10513" width="0" style="800" hidden="1" customWidth="1"/>
    <col min="10514" max="10514" width="12.28515625" style="800" customWidth="1"/>
    <col min="10515" max="10515" width="6.42578125" style="800" customWidth="1"/>
    <col min="10516" max="10516" width="12.28515625" style="800" customWidth="1"/>
    <col min="10517" max="10517" width="0" style="800" hidden="1" customWidth="1"/>
    <col min="10518" max="10518" width="3.7109375" style="800" customWidth="1"/>
    <col min="10519" max="10519" width="11.140625" style="800" bestFit="1" customWidth="1"/>
    <col min="10520" max="10521" width="10.5703125" style="800"/>
    <col min="10522" max="10522" width="11.140625" style="800" customWidth="1"/>
    <col min="10523" max="10752" width="10.5703125" style="800"/>
    <col min="10753" max="10760" width="0" style="800" hidden="1" customWidth="1"/>
    <col min="10761" max="10761" width="3.7109375" style="800" customWidth="1"/>
    <col min="10762" max="10762" width="3.85546875" style="800" customWidth="1"/>
    <col min="10763" max="10763" width="3.7109375" style="800" customWidth="1"/>
    <col min="10764" max="10764" width="12.7109375" style="800" customWidth="1"/>
    <col min="10765" max="10765" width="52.7109375" style="800" customWidth="1"/>
    <col min="10766" max="10769" width="0" style="800" hidden="1" customWidth="1"/>
    <col min="10770" max="10770" width="12.28515625" style="800" customWidth="1"/>
    <col min="10771" max="10771" width="6.42578125" style="800" customWidth="1"/>
    <col min="10772" max="10772" width="12.28515625" style="800" customWidth="1"/>
    <col min="10773" max="10773" width="0" style="800" hidden="1" customWidth="1"/>
    <col min="10774" max="10774" width="3.7109375" style="800" customWidth="1"/>
    <col min="10775" max="10775" width="11.140625" style="800" bestFit="1" customWidth="1"/>
    <col min="10776" max="10777" width="10.5703125" style="800"/>
    <col min="10778" max="10778" width="11.140625" style="800" customWidth="1"/>
    <col min="10779" max="11008" width="10.5703125" style="800"/>
    <col min="11009" max="11016" width="0" style="800" hidden="1" customWidth="1"/>
    <col min="11017" max="11017" width="3.7109375" style="800" customWidth="1"/>
    <col min="11018" max="11018" width="3.85546875" style="800" customWidth="1"/>
    <col min="11019" max="11019" width="3.7109375" style="800" customWidth="1"/>
    <col min="11020" max="11020" width="12.7109375" style="800" customWidth="1"/>
    <col min="11021" max="11021" width="52.7109375" style="800" customWidth="1"/>
    <col min="11022" max="11025" width="0" style="800" hidden="1" customWidth="1"/>
    <col min="11026" max="11026" width="12.28515625" style="800" customWidth="1"/>
    <col min="11027" max="11027" width="6.42578125" style="800" customWidth="1"/>
    <col min="11028" max="11028" width="12.28515625" style="800" customWidth="1"/>
    <col min="11029" max="11029" width="0" style="800" hidden="1" customWidth="1"/>
    <col min="11030" max="11030" width="3.7109375" style="800" customWidth="1"/>
    <col min="11031" max="11031" width="11.140625" style="800" bestFit="1" customWidth="1"/>
    <col min="11032" max="11033" width="10.5703125" style="800"/>
    <col min="11034" max="11034" width="11.140625" style="800" customWidth="1"/>
    <col min="11035" max="11264" width="10.5703125" style="800"/>
    <col min="11265" max="11272" width="0" style="800" hidden="1" customWidth="1"/>
    <col min="11273" max="11273" width="3.7109375" style="800" customWidth="1"/>
    <col min="11274" max="11274" width="3.85546875" style="800" customWidth="1"/>
    <col min="11275" max="11275" width="3.7109375" style="800" customWidth="1"/>
    <col min="11276" max="11276" width="12.7109375" style="800" customWidth="1"/>
    <col min="11277" max="11277" width="52.7109375" style="800" customWidth="1"/>
    <col min="11278" max="11281" width="0" style="800" hidden="1" customWidth="1"/>
    <col min="11282" max="11282" width="12.28515625" style="800" customWidth="1"/>
    <col min="11283" max="11283" width="6.42578125" style="800" customWidth="1"/>
    <col min="11284" max="11284" width="12.28515625" style="800" customWidth="1"/>
    <col min="11285" max="11285" width="0" style="800" hidden="1" customWidth="1"/>
    <col min="11286" max="11286" width="3.7109375" style="800" customWidth="1"/>
    <col min="11287" max="11287" width="11.140625" style="800" bestFit="1" customWidth="1"/>
    <col min="11288" max="11289" width="10.5703125" style="800"/>
    <col min="11290" max="11290" width="11.140625" style="800" customWidth="1"/>
    <col min="11291" max="11520" width="10.5703125" style="800"/>
    <col min="11521" max="11528" width="0" style="800" hidden="1" customWidth="1"/>
    <col min="11529" max="11529" width="3.7109375" style="800" customWidth="1"/>
    <col min="11530" max="11530" width="3.85546875" style="800" customWidth="1"/>
    <col min="11531" max="11531" width="3.7109375" style="800" customWidth="1"/>
    <col min="11532" max="11532" width="12.7109375" style="800" customWidth="1"/>
    <col min="11533" max="11533" width="52.7109375" style="800" customWidth="1"/>
    <col min="11534" max="11537" width="0" style="800" hidden="1" customWidth="1"/>
    <col min="11538" max="11538" width="12.28515625" style="800" customWidth="1"/>
    <col min="11539" max="11539" width="6.42578125" style="800" customWidth="1"/>
    <col min="11540" max="11540" width="12.28515625" style="800" customWidth="1"/>
    <col min="11541" max="11541" width="0" style="800" hidden="1" customWidth="1"/>
    <col min="11542" max="11542" width="3.7109375" style="800" customWidth="1"/>
    <col min="11543" max="11543" width="11.140625" style="800" bestFit="1" customWidth="1"/>
    <col min="11544" max="11545" width="10.5703125" style="800"/>
    <col min="11546" max="11546" width="11.140625" style="800" customWidth="1"/>
    <col min="11547" max="11776" width="10.5703125" style="800"/>
    <col min="11777" max="11784" width="0" style="800" hidden="1" customWidth="1"/>
    <col min="11785" max="11785" width="3.7109375" style="800" customWidth="1"/>
    <col min="11786" max="11786" width="3.85546875" style="800" customWidth="1"/>
    <col min="11787" max="11787" width="3.7109375" style="800" customWidth="1"/>
    <col min="11788" max="11788" width="12.7109375" style="800" customWidth="1"/>
    <col min="11789" max="11789" width="52.7109375" style="800" customWidth="1"/>
    <col min="11790" max="11793" width="0" style="800" hidden="1" customWidth="1"/>
    <col min="11794" max="11794" width="12.28515625" style="800" customWidth="1"/>
    <col min="11795" max="11795" width="6.42578125" style="800" customWidth="1"/>
    <col min="11796" max="11796" width="12.28515625" style="800" customWidth="1"/>
    <col min="11797" max="11797" width="0" style="800" hidden="1" customWidth="1"/>
    <col min="11798" max="11798" width="3.7109375" style="800" customWidth="1"/>
    <col min="11799" max="11799" width="11.140625" style="800" bestFit="1" customWidth="1"/>
    <col min="11800" max="11801" width="10.5703125" style="800"/>
    <col min="11802" max="11802" width="11.140625" style="800" customWidth="1"/>
    <col min="11803" max="12032" width="10.5703125" style="800"/>
    <col min="12033" max="12040" width="0" style="800" hidden="1" customWidth="1"/>
    <col min="12041" max="12041" width="3.7109375" style="800" customWidth="1"/>
    <col min="12042" max="12042" width="3.85546875" style="800" customWidth="1"/>
    <col min="12043" max="12043" width="3.7109375" style="800" customWidth="1"/>
    <col min="12044" max="12044" width="12.7109375" style="800" customWidth="1"/>
    <col min="12045" max="12045" width="52.7109375" style="800" customWidth="1"/>
    <col min="12046" max="12049" width="0" style="800" hidden="1" customWidth="1"/>
    <col min="12050" max="12050" width="12.28515625" style="800" customWidth="1"/>
    <col min="12051" max="12051" width="6.42578125" style="800" customWidth="1"/>
    <col min="12052" max="12052" width="12.28515625" style="800" customWidth="1"/>
    <col min="12053" max="12053" width="0" style="800" hidden="1" customWidth="1"/>
    <col min="12054" max="12054" width="3.7109375" style="800" customWidth="1"/>
    <col min="12055" max="12055" width="11.140625" style="800" bestFit="1" customWidth="1"/>
    <col min="12056" max="12057" width="10.5703125" style="800"/>
    <col min="12058" max="12058" width="11.140625" style="800" customWidth="1"/>
    <col min="12059" max="12288" width="10.5703125" style="800"/>
    <col min="12289" max="12296" width="0" style="800" hidden="1" customWidth="1"/>
    <col min="12297" max="12297" width="3.7109375" style="800" customWidth="1"/>
    <col min="12298" max="12298" width="3.85546875" style="800" customWidth="1"/>
    <col min="12299" max="12299" width="3.7109375" style="800" customWidth="1"/>
    <col min="12300" max="12300" width="12.7109375" style="800" customWidth="1"/>
    <col min="12301" max="12301" width="52.7109375" style="800" customWidth="1"/>
    <col min="12302" max="12305" width="0" style="800" hidden="1" customWidth="1"/>
    <col min="12306" max="12306" width="12.28515625" style="800" customWidth="1"/>
    <col min="12307" max="12307" width="6.42578125" style="800" customWidth="1"/>
    <col min="12308" max="12308" width="12.28515625" style="800" customWidth="1"/>
    <col min="12309" max="12309" width="0" style="800" hidden="1" customWidth="1"/>
    <col min="12310" max="12310" width="3.7109375" style="800" customWidth="1"/>
    <col min="12311" max="12311" width="11.140625" style="800" bestFit="1" customWidth="1"/>
    <col min="12312" max="12313" width="10.5703125" style="800"/>
    <col min="12314" max="12314" width="11.140625" style="800" customWidth="1"/>
    <col min="12315" max="12544" width="10.5703125" style="800"/>
    <col min="12545" max="12552" width="0" style="800" hidden="1" customWidth="1"/>
    <col min="12553" max="12553" width="3.7109375" style="800" customWidth="1"/>
    <col min="12554" max="12554" width="3.85546875" style="800" customWidth="1"/>
    <col min="12555" max="12555" width="3.7109375" style="800" customWidth="1"/>
    <col min="12556" max="12556" width="12.7109375" style="800" customWidth="1"/>
    <col min="12557" max="12557" width="52.7109375" style="800" customWidth="1"/>
    <col min="12558" max="12561" width="0" style="800" hidden="1" customWidth="1"/>
    <col min="12562" max="12562" width="12.28515625" style="800" customWidth="1"/>
    <col min="12563" max="12563" width="6.42578125" style="800" customWidth="1"/>
    <col min="12564" max="12564" width="12.28515625" style="800" customWidth="1"/>
    <col min="12565" max="12565" width="0" style="800" hidden="1" customWidth="1"/>
    <col min="12566" max="12566" width="3.7109375" style="800" customWidth="1"/>
    <col min="12567" max="12567" width="11.140625" style="800" bestFit="1" customWidth="1"/>
    <col min="12568" max="12569" width="10.5703125" style="800"/>
    <col min="12570" max="12570" width="11.140625" style="800" customWidth="1"/>
    <col min="12571" max="12800" width="10.5703125" style="800"/>
    <col min="12801" max="12808" width="0" style="800" hidden="1" customWidth="1"/>
    <col min="12809" max="12809" width="3.7109375" style="800" customWidth="1"/>
    <col min="12810" max="12810" width="3.85546875" style="800" customWidth="1"/>
    <col min="12811" max="12811" width="3.7109375" style="800" customWidth="1"/>
    <col min="12812" max="12812" width="12.7109375" style="800" customWidth="1"/>
    <col min="12813" max="12813" width="52.7109375" style="800" customWidth="1"/>
    <col min="12814" max="12817" width="0" style="800" hidden="1" customWidth="1"/>
    <col min="12818" max="12818" width="12.28515625" style="800" customWidth="1"/>
    <col min="12819" max="12819" width="6.42578125" style="800" customWidth="1"/>
    <col min="12820" max="12820" width="12.28515625" style="800" customWidth="1"/>
    <col min="12821" max="12821" width="0" style="800" hidden="1" customWidth="1"/>
    <col min="12822" max="12822" width="3.7109375" style="800" customWidth="1"/>
    <col min="12823" max="12823" width="11.140625" style="800" bestFit="1" customWidth="1"/>
    <col min="12824" max="12825" width="10.5703125" style="800"/>
    <col min="12826" max="12826" width="11.140625" style="800" customWidth="1"/>
    <col min="12827" max="13056" width="10.5703125" style="800"/>
    <col min="13057" max="13064" width="0" style="800" hidden="1" customWidth="1"/>
    <col min="13065" max="13065" width="3.7109375" style="800" customWidth="1"/>
    <col min="13066" max="13066" width="3.85546875" style="800" customWidth="1"/>
    <col min="13067" max="13067" width="3.7109375" style="800" customWidth="1"/>
    <col min="13068" max="13068" width="12.7109375" style="800" customWidth="1"/>
    <col min="13069" max="13069" width="52.7109375" style="800" customWidth="1"/>
    <col min="13070" max="13073" width="0" style="800" hidden="1" customWidth="1"/>
    <col min="13074" max="13074" width="12.28515625" style="800" customWidth="1"/>
    <col min="13075" max="13075" width="6.42578125" style="800" customWidth="1"/>
    <col min="13076" max="13076" width="12.28515625" style="800" customWidth="1"/>
    <col min="13077" max="13077" width="0" style="800" hidden="1" customWidth="1"/>
    <col min="13078" max="13078" width="3.7109375" style="800" customWidth="1"/>
    <col min="13079" max="13079" width="11.140625" style="800" bestFit="1" customWidth="1"/>
    <col min="13080" max="13081" width="10.5703125" style="800"/>
    <col min="13082" max="13082" width="11.140625" style="800" customWidth="1"/>
    <col min="13083" max="13312" width="10.5703125" style="800"/>
    <col min="13313" max="13320" width="0" style="800" hidden="1" customWidth="1"/>
    <col min="13321" max="13321" width="3.7109375" style="800" customWidth="1"/>
    <col min="13322" max="13322" width="3.85546875" style="800" customWidth="1"/>
    <col min="13323" max="13323" width="3.7109375" style="800" customWidth="1"/>
    <col min="13324" max="13324" width="12.7109375" style="800" customWidth="1"/>
    <col min="13325" max="13325" width="52.7109375" style="800" customWidth="1"/>
    <col min="13326" max="13329" width="0" style="800" hidden="1" customWidth="1"/>
    <col min="13330" max="13330" width="12.28515625" style="800" customWidth="1"/>
    <col min="13331" max="13331" width="6.42578125" style="800" customWidth="1"/>
    <col min="13332" max="13332" width="12.28515625" style="800" customWidth="1"/>
    <col min="13333" max="13333" width="0" style="800" hidden="1" customWidth="1"/>
    <col min="13334" max="13334" width="3.7109375" style="800" customWidth="1"/>
    <col min="13335" max="13335" width="11.140625" style="800" bestFit="1" customWidth="1"/>
    <col min="13336" max="13337" width="10.5703125" style="800"/>
    <col min="13338" max="13338" width="11.140625" style="800" customWidth="1"/>
    <col min="13339" max="13568" width="10.5703125" style="800"/>
    <col min="13569" max="13576" width="0" style="800" hidden="1" customWidth="1"/>
    <col min="13577" max="13577" width="3.7109375" style="800" customWidth="1"/>
    <col min="13578" max="13578" width="3.85546875" style="800" customWidth="1"/>
    <col min="13579" max="13579" width="3.7109375" style="800" customWidth="1"/>
    <col min="13580" max="13580" width="12.7109375" style="800" customWidth="1"/>
    <col min="13581" max="13581" width="52.7109375" style="800" customWidth="1"/>
    <col min="13582" max="13585" width="0" style="800" hidden="1" customWidth="1"/>
    <col min="13586" max="13586" width="12.28515625" style="800" customWidth="1"/>
    <col min="13587" max="13587" width="6.42578125" style="800" customWidth="1"/>
    <col min="13588" max="13588" width="12.28515625" style="800" customWidth="1"/>
    <col min="13589" max="13589" width="0" style="800" hidden="1" customWidth="1"/>
    <col min="13590" max="13590" width="3.7109375" style="800" customWidth="1"/>
    <col min="13591" max="13591" width="11.140625" style="800" bestFit="1" customWidth="1"/>
    <col min="13592" max="13593" width="10.5703125" style="800"/>
    <col min="13594" max="13594" width="11.140625" style="800" customWidth="1"/>
    <col min="13595" max="13824" width="10.5703125" style="800"/>
    <col min="13825" max="13832" width="0" style="800" hidden="1" customWidth="1"/>
    <col min="13833" max="13833" width="3.7109375" style="800" customWidth="1"/>
    <col min="13834" max="13834" width="3.85546875" style="800" customWidth="1"/>
    <col min="13835" max="13835" width="3.7109375" style="800" customWidth="1"/>
    <col min="13836" max="13836" width="12.7109375" style="800" customWidth="1"/>
    <col min="13837" max="13837" width="52.7109375" style="800" customWidth="1"/>
    <col min="13838" max="13841" width="0" style="800" hidden="1" customWidth="1"/>
    <col min="13842" max="13842" width="12.28515625" style="800" customWidth="1"/>
    <col min="13843" max="13843" width="6.42578125" style="800" customWidth="1"/>
    <col min="13844" max="13844" width="12.28515625" style="800" customWidth="1"/>
    <col min="13845" max="13845" width="0" style="800" hidden="1" customWidth="1"/>
    <col min="13846" max="13846" width="3.7109375" style="800" customWidth="1"/>
    <col min="13847" max="13847" width="11.140625" style="800" bestFit="1" customWidth="1"/>
    <col min="13848" max="13849" width="10.5703125" style="800"/>
    <col min="13850" max="13850" width="11.140625" style="800" customWidth="1"/>
    <col min="13851" max="14080" width="10.5703125" style="800"/>
    <col min="14081" max="14088" width="0" style="800" hidden="1" customWidth="1"/>
    <col min="14089" max="14089" width="3.7109375" style="800" customWidth="1"/>
    <col min="14090" max="14090" width="3.85546875" style="800" customWidth="1"/>
    <col min="14091" max="14091" width="3.7109375" style="800" customWidth="1"/>
    <col min="14092" max="14092" width="12.7109375" style="800" customWidth="1"/>
    <col min="14093" max="14093" width="52.7109375" style="800" customWidth="1"/>
    <col min="14094" max="14097" width="0" style="800" hidden="1" customWidth="1"/>
    <col min="14098" max="14098" width="12.28515625" style="800" customWidth="1"/>
    <col min="14099" max="14099" width="6.42578125" style="800" customWidth="1"/>
    <col min="14100" max="14100" width="12.28515625" style="800" customWidth="1"/>
    <col min="14101" max="14101" width="0" style="800" hidden="1" customWidth="1"/>
    <col min="14102" max="14102" width="3.7109375" style="800" customWidth="1"/>
    <col min="14103" max="14103" width="11.140625" style="800" bestFit="1" customWidth="1"/>
    <col min="14104" max="14105" width="10.5703125" style="800"/>
    <col min="14106" max="14106" width="11.140625" style="800" customWidth="1"/>
    <col min="14107" max="14336" width="10.5703125" style="800"/>
    <col min="14337" max="14344" width="0" style="800" hidden="1" customWidth="1"/>
    <col min="14345" max="14345" width="3.7109375" style="800" customWidth="1"/>
    <col min="14346" max="14346" width="3.85546875" style="800" customWidth="1"/>
    <col min="14347" max="14347" width="3.7109375" style="800" customWidth="1"/>
    <col min="14348" max="14348" width="12.7109375" style="800" customWidth="1"/>
    <col min="14349" max="14349" width="52.7109375" style="800" customWidth="1"/>
    <col min="14350" max="14353" width="0" style="800" hidden="1" customWidth="1"/>
    <col min="14354" max="14354" width="12.28515625" style="800" customWidth="1"/>
    <col min="14355" max="14355" width="6.42578125" style="800" customWidth="1"/>
    <col min="14356" max="14356" width="12.28515625" style="800" customWidth="1"/>
    <col min="14357" max="14357" width="0" style="800" hidden="1" customWidth="1"/>
    <col min="14358" max="14358" width="3.7109375" style="800" customWidth="1"/>
    <col min="14359" max="14359" width="11.140625" style="800" bestFit="1" customWidth="1"/>
    <col min="14360" max="14361" width="10.5703125" style="800"/>
    <col min="14362" max="14362" width="11.140625" style="800" customWidth="1"/>
    <col min="14363" max="14592" width="10.5703125" style="800"/>
    <col min="14593" max="14600" width="0" style="800" hidden="1" customWidth="1"/>
    <col min="14601" max="14601" width="3.7109375" style="800" customWidth="1"/>
    <col min="14602" max="14602" width="3.85546875" style="800" customWidth="1"/>
    <col min="14603" max="14603" width="3.7109375" style="800" customWidth="1"/>
    <col min="14604" max="14604" width="12.7109375" style="800" customWidth="1"/>
    <col min="14605" max="14605" width="52.7109375" style="800" customWidth="1"/>
    <col min="14606" max="14609" width="0" style="800" hidden="1" customWidth="1"/>
    <col min="14610" max="14610" width="12.28515625" style="800" customWidth="1"/>
    <col min="14611" max="14611" width="6.42578125" style="800" customWidth="1"/>
    <col min="14612" max="14612" width="12.28515625" style="800" customWidth="1"/>
    <col min="14613" max="14613" width="0" style="800" hidden="1" customWidth="1"/>
    <col min="14614" max="14614" width="3.7109375" style="800" customWidth="1"/>
    <col min="14615" max="14615" width="11.140625" style="800" bestFit="1" customWidth="1"/>
    <col min="14616" max="14617" width="10.5703125" style="800"/>
    <col min="14618" max="14618" width="11.140625" style="800" customWidth="1"/>
    <col min="14619" max="14848" width="10.5703125" style="800"/>
    <col min="14849" max="14856" width="0" style="800" hidden="1" customWidth="1"/>
    <col min="14857" max="14857" width="3.7109375" style="800" customWidth="1"/>
    <col min="14858" max="14858" width="3.85546875" style="800" customWidth="1"/>
    <col min="14859" max="14859" width="3.7109375" style="800" customWidth="1"/>
    <col min="14860" max="14860" width="12.7109375" style="800" customWidth="1"/>
    <col min="14861" max="14861" width="52.7109375" style="800" customWidth="1"/>
    <col min="14862" max="14865" width="0" style="800" hidden="1" customWidth="1"/>
    <col min="14866" max="14866" width="12.28515625" style="800" customWidth="1"/>
    <col min="14867" max="14867" width="6.42578125" style="800" customWidth="1"/>
    <col min="14868" max="14868" width="12.28515625" style="800" customWidth="1"/>
    <col min="14869" max="14869" width="0" style="800" hidden="1" customWidth="1"/>
    <col min="14870" max="14870" width="3.7109375" style="800" customWidth="1"/>
    <col min="14871" max="14871" width="11.140625" style="800" bestFit="1" customWidth="1"/>
    <col min="14872" max="14873" width="10.5703125" style="800"/>
    <col min="14874" max="14874" width="11.140625" style="800" customWidth="1"/>
    <col min="14875" max="15104" width="10.5703125" style="800"/>
    <col min="15105" max="15112" width="0" style="800" hidden="1" customWidth="1"/>
    <col min="15113" max="15113" width="3.7109375" style="800" customWidth="1"/>
    <col min="15114" max="15114" width="3.85546875" style="800" customWidth="1"/>
    <col min="15115" max="15115" width="3.7109375" style="800" customWidth="1"/>
    <col min="15116" max="15116" width="12.7109375" style="800" customWidth="1"/>
    <col min="15117" max="15117" width="52.7109375" style="800" customWidth="1"/>
    <col min="15118" max="15121" width="0" style="800" hidden="1" customWidth="1"/>
    <col min="15122" max="15122" width="12.28515625" style="800" customWidth="1"/>
    <col min="15123" max="15123" width="6.42578125" style="800" customWidth="1"/>
    <col min="15124" max="15124" width="12.28515625" style="800" customWidth="1"/>
    <col min="15125" max="15125" width="0" style="800" hidden="1" customWidth="1"/>
    <col min="15126" max="15126" width="3.7109375" style="800" customWidth="1"/>
    <col min="15127" max="15127" width="11.140625" style="800" bestFit="1" customWidth="1"/>
    <col min="15128" max="15129" width="10.5703125" style="800"/>
    <col min="15130" max="15130" width="11.140625" style="800" customWidth="1"/>
    <col min="15131" max="15360" width="10.5703125" style="800"/>
    <col min="15361" max="15368" width="0" style="800" hidden="1" customWidth="1"/>
    <col min="15369" max="15369" width="3.7109375" style="800" customWidth="1"/>
    <col min="15370" max="15370" width="3.85546875" style="800" customWidth="1"/>
    <col min="15371" max="15371" width="3.7109375" style="800" customWidth="1"/>
    <col min="15372" max="15372" width="12.7109375" style="800" customWidth="1"/>
    <col min="15373" max="15373" width="52.7109375" style="800" customWidth="1"/>
    <col min="15374" max="15377" width="0" style="800" hidden="1" customWidth="1"/>
    <col min="15378" max="15378" width="12.28515625" style="800" customWidth="1"/>
    <col min="15379" max="15379" width="6.42578125" style="800" customWidth="1"/>
    <col min="15380" max="15380" width="12.28515625" style="800" customWidth="1"/>
    <col min="15381" max="15381" width="0" style="800" hidden="1" customWidth="1"/>
    <col min="15382" max="15382" width="3.7109375" style="800" customWidth="1"/>
    <col min="15383" max="15383" width="11.140625" style="800" bestFit="1" customWidth="1"/>
    <col min="15384" max="15385" width="10.5703125" style="800"/>
    <col min="15386" max="15386" width="11.140625" style="800" customWidth="1"/>
    <col min="15387" max="15616" width="10.5703125" style="800"/>
    <col min="15617" max="15624" width="0" style="800" hidden="1" customWidth="1"/>
    <col min="15625" max="15625" width="3.7109375" style="800" customWidth="1"/>
    <col min="15626" max="15626" width="3.85546875" style="800" customWidth="1"/>
    <col min="15627" max="15627" width="3.7109375" style="800" customWidth="1"/>
    <col min="15628" max="15628" width="12.7109375" style="800" customWidth="1"/>
    <col min="15629" max="15629" width="52.7109375" style="800" customWidth="1"/>
    <col min="15630" max="15633" width="0" style="800" hidden="1" customWidth="1"/>
    <col min="15634" max="15634" width="12.28515625" style="800" customWidth="1"/>
    <col min="15635" max="15635" width="6.42578125" style="800" customWidth="1"/>
    <col min="15636" max="15636" width="12.28515625" style="800" customWidth="1"/>
    <col min="15637" max="15637" width="0" style="800" hidden="1" customWidth="1"/>
    <col min="15638" max="15638" width="3.7109375" style="800" customWidth="1"/>
    <col min="15639" max="15639" width="11.140625" style="800" bestFit="1" customWidth="1"/>
    <col min="15640" max="15641" width="10.5703125" style="800"/>
    <col min="15642" max="15642" width="11.140625" style="800" customWidth="1"/>
    <col min="15643" max="15872" width="10.5703125" style="800"/>
    <col min="15873" max="15880" width="0" style="800" hidden="1" customWidth="1"/>
    <col min="15881" max="15881" width="3.7109375" style="800" customWidth="1"/>
    <col min="15882" max="15882" width="3.85546875" style="800" customWidth="1"/>
    <col min="15883" max="15883" width="3.7109375" style="800" customWidth="1"/>
    <col min="15884" max="15884" width="12.7109375" style="800" customWidth="1"/>
    <col min="15885" max="15885" width="52.7109375" style="800" customWidth="1"/>
    <col min="15886" max="15889" width="0" style="800" hidden="1" customWidth="1"/>
    <col min="15890" max="15890" width="12.28515625" style="800" customWidth="1"/>
    <col min="15891" max="15891" width="6.42578125" style="800" customWidth="1"/>
    <col min="15892" max="15892" width="12.28515625" style="800" customWidth="1"/>
    <col min="15893" max="15893" width="0" style="800" hidden="1" customWidth="1"/>
    <col min="15894" max="15894" width="3.7109375" style="800" customWidth="1"/>
    <col min="15895" max="15895" width="11.140625" style="800" bestFit="1" customWidth="1"/>
    <col min="15896" max="15897" width="10.5703125" style="800"/>
    <col min="15898" max="15898" width="11.140625" style="800" customWidth="1"/>
    <col min="15899" max="16128" width="10.5703125" style="800"/>
    <col min="16129" max="16136" width="0" style="800" hidden="1" customWidth="1"/>
    <col min="16137" max="16137" width="3.7109375" style="800" customWidth="1"/>
    <col min="16138" max="16138" width="3.85546875" style="800" customWidth="1"/>
    <col min="16139" max="16139" width="3.7109375" style="800" customWidth="1"/>
    <col min="16140" max="16140" width="12.7109375" style="800" customWidth="1"/>
    <col min="16141" max="16141" width="52.7109375" style="800" customWidth="1"/>
    <col min="16142" max="16145" width="0" style="800" hidden="1" customWidth="1"/>
    <col min="16146" max="16146" width="12.28515625" style="800" customWidth="1"/>
    <col min="16147" max="16147" width="6.42578125" style="800" customWidth="1"/>
    <col min="16148" max="16148" width="12.28515625" style="800" customWidth="1"/>
    <col min="16149" max="16149" width="0" style="800" hidden="1" customWidth="1"/>
    <col min="16150" max="16150" width="3.7109375" style="800" customWidth="1"/>
    <col min="16151" max="16151" width="11.140625" style="800" bestFit="1" customWidth="1"/>
    <col min="16152" max="16153" width="10.5703125" style="800"/>
    <col min="16154" max="16154" width="11.140625" style="800" customWidth="1"/>
    <col min="16155" max="16384" width="10.5703125" style="800"/>
  </cols>
  <sheetData>
    <row r="1" spans="1:34" hidden="1">
      <c r="Q1" s="769"/>
      <c r="R1" s="769"/>
    </row>
    <row r="2" spans="1:34" hidden="1">
      <c r="U2" s="769"/>
    </row>
    <row r="3" spans="1:34" hidden="1"/>
    <row r="4" spans="1:34" ht="3" customHeight="1">
      <c r="J4" s="687"/>
      <c r="K4" s="687"/>
      <c r="L4" s="755"/>
      <c r="M4" s="755"/>
      <c r="N4" s="755"/>
      <c r="O4" s="805"/>
      <c r="P4" s="805"/>
      <c r="Q4" s="805"/>
      <c r="R4" s="805"/>
      <c r="S4" s="805"/>
      <c r="T4" s="805"/>
      <c r="U4" s="805"/>
    </row>
    <row r="5" spans="1:34" ht="22.5" customHeight="1">
      <c r="J5" s="687"/>
      <c r="K5" s="687"/>
      <c r="L5" s="1232" t="s">
        <v>630</v>
      </c>
      <c r="M5" s="1232"/>
      <c r="N5" s="1232"/>
      <c r="O5" s="1232"/>
      <c r="P5" s="1232"/>
      <c r="Q5" s="1232"/>
      <c r="R5" s="1232"/>
      <c r="S5" s="1232"/>
      <c r="T5" s="1232"/>
      <c r="U5" s="665"/>
    </row>
    <row r="6" spans="1:34" ht="3" customHeight="1">
      <c r="J6" s="687"/>
      <c r="K6" s="687"/>
      <c r="L6" s="755"/>
      <c r="M6" s="755"/>
      <c r="N6" s="755"/>
      <c r="O6" s="756"/>
      <c r="P6" s="756"/>
      <c r="Q6" s="756"/>
      <c r="R6" s="756"/>
      <c r="S6" s="756"/>
      <c r="T6" s="756"/>
      <c r="U6" s="756"/>
      <c r="V6" s="805"/>
    </row>
    <row r="7" spans="1:34" ht="33.75">
      <c r="J7" s="687"/>
      <c r="K7" s="687"/>
      <c r="L7" s="755"/>
      <c r="M7" s="618" t="s">
        <v>743</v>
      </c>
      <c r="N7" s="755"/>
      <c r="O7" s="1242"/>
      <c r="P7" s="1243"/>
      <c r="Q7" s="1243"/>
      <c r="R7" s="1243"/>
      <c r="S7" s="1243"/>
      <c r="T7" s="1244"/>
      <c r="U7" s="768"/>
      <c r="V7" s="805"/>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772"/>
      <c r="B9" s="772"/>
      <c r="C9" s="772"/>
      <c r="D9" s="772"/>
      <c r="E9" s="772"/>
      <c r="F9" s="772"/>
      <c r="G9" s="772"/>
      <c r="H9" s="772"/>
      <c r="L9" s="500"/>
      <c r="M9" s="618" t="s">
        <v>501</v>
      </c>
      <c r="N9" s="667"/>
      <c r="O9" s="1209" t="str">
        <f>IF(NameOrPr_ch="",IF(NameOrPr="","",NameOrPr),NameOrPr_ch)</f>
        <v>Министерство тарифного регулирования и энергетики Челябинской области</v>
      </c>
      <c r="P9" s="1209"/>
      <c r="Q9" s="1209"/>
      <c r="R9" s="1209"/>
      <c r="S9" s="1209"/>
      <c r="T9" s="1209"/>
      <c r="U9" s="768"/>
      <c r="V9" s="768"/>
      <c r="W9" s="520"/>
      <c r="X9" s="772"/>
      <c r="Y9" s="772"/>
      <c r="Z9" s="772"/>
      <c r="AA9" s="772"/>
      <c r="AB9" s="772"/>
      <c r="AC9" s="772"/>
      <c r="AD9" s="772"/>
      <c r="AE9" s="772"/>
      <c r="AF9" s="772"/>
      <c r="AG9" s="772"/>
      <c r="AH9" s="772"/>
    </row>
    <row r="10" spans="1:34" s="571" customFormat="1" ht="18.75">
      <c r="A10" s="772"/>
      <c r="B10" s="772"/>
      <c r="C10" s="772"/>
      <c r="D10" s="772"/>
      <c r="E10" s="772"/>
      <c r="F10" s="772"/>
      <c r="G10" s="772"/>
      <c r="H10" s="772"/>
      <c r="L10" s="500"/>
      <c r="M10" s="618" t="s">
        <v>595</v>
      </c>
      <c r="N10" s="667"/>
      <c r="O10" s="1209" t="str">
        <f>IF(datePr_ch="",IF(datePr="","",datePr),datePr_ch)</f>
        <v>05.12.2019</v>
      </c>
      <c r="P10" s="1209"/>
      <c r="Q10" s="1209"/>
      <c r="R10" s="1209"/>
      <c r="S10" s="1209"/>
      <c r="T10" s="1209"/>
      <c r="U10" s="768"/>
      <c r="V10" s="768"/>
      <c r="W10" s="520"/>
      <c r="X10" s="772"/>
      <c r="Y10" s="772"/>
      <c r="Z10" s="772"/>
      <c r="AA10" s="772"/>
      <c r="AB10" s="772"/>
      <c r="AC10" s="772"/>
      <c r="AD10" s="772"/>
      <c r="AE10" s="772"/>
      <c r="AF10" s="772"/>
      <c r="AG10" s="772"/>
      <c r="AH10" s="772"/>
    </row>
    <row r="11" spans="1:34" s="571" customFormat="1" ht="18.75">
      <c r="A11" s="772"/>
      <c r="B11" s="772"/>
      <c r="C11" s="772"/>
      <c r="D11" s="772"/>
      <c r="E11" s="772"/>
      <c r="F11" s="772"/>
      <c r="G11" s="772"/>
      <c r="H11" s="772"/>
      <c r="L11" s="762"/>
      <c r="M11" s="618" t="s">
        <v>594</v>
      </c>
      <c r="N11" s="667"/>
      <c r="O11" s="1209" t="str">
        <f>IF(numberPr_ch="",IF(numberPr="","",numberPr),numberPr_ch)</f>
        <v>90/114</v>
      </c>
      <c r="P11" s="1209"/>
      <c r="Q11" s="1209"/>
      <c r="R11" s="1209"/>
      <c r="S11" s="1209"/>
      <c r="T11" s="1209"/>
      <c r="U11" s="768"/>
      <c r="V11" s="768"/>
      <c r="W11" s="520"/>
      <c r="X11" s="772"/>
      <c r="Y11" s="772"/>
      <c r="Z11" s="772"/>
      <c r="AA11" s="772"/>
      <c r="AB11" s="772"/>
      <c r="AC11" s="772"/>
      <c r="AD11" s="772"/>
      <c r="AE11" s="772"/>
      <c r="AF11" s="772"/>
      <c r="AG11" s="772"/>
      <c r="AH11" s="772"/>
    </row>
    <row r="12" spans="1:34" s="571" customFormat="1" ht="18.75">
      <c r="A12" s="772"/>
      <c r="B12" s="772"/>
      <c r="C12" s="772"/>
      <c r="D12" s="772"/>
      <c r="E12" s="772"/>
      <c r="F12" s="772"/>
      <c r="G12" s="772"/>
      <c r="H12" s="772"/>
      <c r="L12" s="762"/>
      <c r="M12" s="618" t="s">
        <v>500</v>
      </c>
      <c r="N12" s="667"/>
      <c r="O12" s="1209" t="str">
        <f>IF(IstPub_ch="",IF(IstPub="","",IstPub),IstPub_ch)</f>
        <v>Сайт Министерства тарифного регулирования и энергетики Челябинской области, tarif74.ru</v>
      </c>
      <c r="P12" s="1209"/>
      <c r="Q12" s="1209"/>
      <c r="R12" s="1209"/>
      <c r="S12" s="1209"/>
      <c r="T12" s="1209"/>
      <c r="U12" s="768"/>
      <c r="V12" s="768"/>
      <c r="W12" s="520"/>
      <c r="X12" s="772"/>
      <c r="Y12" s="772"/>
      <c r="Z12" s="772"/>
      <c r="AA12" s="772"/>
      <c r="AB12" s="772"/>
      <c r="AC12" s="772"/>
      <c r="AD12" s="772"/>
      <c r="AE12" s="772"/>
      <c r="AF12" s="772"/>
      <c r="AG12" s="772"/>
      <c r="AH12" s="772"/>
    </row>
    <row r="13" spans="1:34" s="571" customFormat="1" ht="11.25">
      <c r="A13" s="772"/>
      <c r="B13" s="772"/>
      <c r="C13" s="772"/>
      <c r="D13" s="772"/>
      <c r="E13" s="772"/>
      <c r="F13" s="772"/>
      <c r="G13" s="772"/>
      <c r="H13" s="772"/>
      <c r="L13" s="1233"/>
      <c r="M13" s="1233"/>
      <c r="N13" s="780"/>
      <c r="O13" s="768"/>
      <c r="P13" s="768"/>
      <c r="Q13" s="768"/>
      <c r="R13" s="768"/>
      <c r="S13" s="768"/>
      <c r="T13" s="768"/>
      <c r="U13" s="771" t="s">
        <v>372</v>
      </c>
      <c r="X13" s="772"/>
      <c r="Y13" s="772"/>
      <c r="Z13" s="772"/>
      <c r="AA13" s="772"/>
      <c r="AB13" s="772"/>
      <c r="AC13" s="772"/>
      <c r="AD13" s="772"/>
      <c r="AE13" s="772"/>
      <c r="AF13" s="772"/>
      <c r="AG13" s="772"/>
      <c r="AH13" s="772"/>
    </row>
    <row r="14" spans="1:34">
      <c r="J14" s="687"/>
      <c r="K14" s="687"/>
      <c r="L14" s="755"/>
      <c r="M14" s="755"/>
      <c r="N14" s="503"/>
      <c r="O14" s="1210"/>
      <c r="P14" s="1210"/>
      <c r="Q14" s="1210"/>
      <c r="R14" s="1210"/>
      <c r="S14" s="1210"/>
      <c r="T14" s="1210"/>
      <c r="U14" s="1210"/>
    </row>
    <row r="15" spans="1:34">
      <c r="J15" s="687"/>
      <c r="K15" s="687"/>
      <c r="L15" s="1152" t="s">
        <v>453</v>
      </c>
      <c r="M15" s="1152"/>
      <c r="N15" s="1152"/>
      <c r="O15" s="1152"/>
      <c r="P15" s="1152"/>
      <c r="Q15" s="1152"/>
      <c r="R15" s="1152"/>
      <c r="S15" s="1152"/>
      <c r="T15" s="1152"/>
      <c r="U15" s="1152"/>
      <c r="V15" s="1152"/>
      <c r="W15" s="1152" t="s">
        <v>454</v>
      </c>
    </row>
    <row r="16" spans="1:34" ht="14.25" customHeight="1">
      <c r="J16" s="687"/>
      <c r="K16" s="687"/>
      <c r="L16" s="1216" t="s">
        <v>91</v>
      </c>
      <c r="M16" s="1216" t="s">
        <v>638</v>
      </c>
      <c r="N16" s="662"/>
      <c r="O16" s="1217" t="s">
        <v>640</v>
      </c>
      <c r="P16" s="1218"/>
      <c r="Q16" s="1218"/>
      <c r="R16" s="1218"/>
      <c r="S16" s="1218"/>
      <c r="T16" s="1219"/>
      <c r="U16" s="1227" t="s">
        <v>340</v>
      </c>
      <c r="V16" s="1213" t="s">
        <v>274</v>
      </c>
      <c r="W16" s="1152"/>
    </row>
    <row r="17" spans="1:36" ht="14.25" customHeight="1">
      <c r="J17" s="687"/>
      <c r="K17" s="687"/>
      <c r="L17" s="1216"/>
      <c r="M17" s="1216"/>
      <c r="N17" s="663"/>
      <c r="O17" s="1222" t="s">
        <v>604</v>
      </c>
      <c r="P17" s="1220" t="s">
        <v>270</v>
      </c>
      <c r="Q17" s="1221"/>
      <c r="R17" s="1224" t="s">
        <v>653</v>
      </c>
      <c r="S17" s="1225"/>
      <c r="T17" s="1226"/>
      <c r="U17" s="1228"/>
      <c r="V17" s="1214"/>
      <c r="W17" s="1152"/>
    </row>
    <row r="18" spans="1:36" ht="33.75" customHeight="1">
      <c r="J18" s="687"/>
      <c r="K18" s="687"/>
      <c r="L18" s="1216"/>
      <c r="M18" s="1216"/>
      <c r="N18" s="664"/>
      <c r="O18" s="1223"/>
      <c r="P18" s="757" t="s">
        <v>605</v>
      </c>
      <c r="Q18" s="757" t="s">
        <v>6</v>
      </c>
      <c r="R18" s="781" t="s">
        <v>273</v>
      </c>
      <c r="S18" s="1211" t="s">
        <v>272</v>
      </c>
      <c r="T18" s="1212"/>
      <c r="U18" s="1229"/>
      <c r="V18" s="1215"/>
      <c r="W18" s="1152"/>
    </row>
    <row r="19" spans="1:36">
      <c r="J19" s="687"/>
      <c r="K19" s="570">
        <v>1</v>
      </c>
      <c r="L19" s="648" t="s">
        <v>92</v>
      </c>
      <c r="M19" s="648" t="s">
        <v>48</v>
      </c>
      <c r="N19" s="650" t="str">
        <f ca="1">OFFSET(N19,0,-1)</f>
        <v>2</v>
      </c>
      <c r="O19" s="779">
        <f ca="1">OFFSET(O19,0,-1)+1</f>
        <v>3</v>
      </c>
      <c r="P19" s="779">
        <f ca="1">OFFSET(P19,0,-1)+1</f>
        <v>4</v>
      </c>
      <c r="Q19" s="779">
        <f ca="1">OFFSET(Q19,0,-1)+1</f>
        <v>5</v>
      </c>
      <c r="R19" s="779">
        <f ca="1">OFFSET(R19,0,-1)+1</f>
        <v>6</v>
      </c>
      <c r="S19" s="1234">
        <f ca="1">OFFSET(S19,0,-1)+1</f>
        <v>7</v>
      </c>
      <c r="T19" s="1234"/>
      <c r="U19" s="779">
        <f ca="1">OFFSET(U19,0,-2)+1</f>
        <v>8</v>
      </c>
      <c r="V19" s="650">
        <f ca="1">OFFSET(V19,0,-1)</f>
        <v>8</v>
      </c>
      <c r="W19" s="779">
        <f ca="1">OFFSET(W19,0,-1)+1</f>
        <v>9</v>
      </c>
    </row>
    <row r="20" spans="1:36" ht="22.5">
      <c r="A20" s="1235">
        <v>1</v>
      </c>
      <c r="B20" s="884"/>
      <c r="C20" s="884"/>
      <c r="D20" s="884"/>
      <c r="E20" s="885"/>
      <c r="F20" s="886"/>
      <c r="G20" s="886"/>
      <c r="H20" s="886"/>
      <c r="I20" s="887"/>
      <c r="J20" s="882"/>
      <c r="K20" s="889"/>
      <c r="L20" s="782">
        <f>mergeValue(A20)</f>
        <v>1</v>
      </c>
      <c r="M20" s="642" t="s">
        <v>20</v>
      </c>
      <c r="N20" s="647"/>
      <c r="O20" s="1236"/>
      <c r="P20" s="1236"/>
      <c r="Q20" s="1236"/>
      <c r="R20" s="1236"/>
      <c r="S20" s="1236"/>
      <c r="T20" s="1236"/>
      <c r="U20" s="1236"/>
      <c r="V20" s="1236"/>
      <c r="W20" s="631" t="s">
        <v>475</v>
      </c>
      <c r="Y20" s="830"/>
      <c r="Z20" s="830" t="str">
        <f t="shared" ref="Z20:Z33" si="0">IF(M20="","",M20 )</f>
        <v>Наименование тарифа</v>
      </c>
      <c r="AA20" s="830"/>
      <c r="AB20" s="830"/>
      <c r="AC20" s="830"/>
      <c r="AI20" s="809"/>
      <c r="AJ20" s="809"/>
    </row>
    <row r="21" spans="1:36" ht="22.5">
      <c r="A21" s="1235"/>
      <c r="B21" s="1235">
        <v>1</v>
      </c>
      <c r="C21" s="884"/>
      <c r="D21" s="884"/>
      <c r="E21" s="886"/>
      <c r="F21" s="886"/>
      <c r="G21" s="886"/>
      <c r="H21" s="886"/>
      <c r="I21" s="881"/>
      <c r="J21" s="880"/>
      <c r="K21" s="883"/>
      <c r="L21" s="782" t="str">
        <f>mergeValue(A21) &amp;"."&amp; mergeValue(B21)</f>
        <v>1.1</v>
      </c>
      <c r="M21" s="693" t="s">
        <v>16</v>
      </c>
      <c r="N21" s="647"/>
      <c r="O21" s="1236"/>
      <c r="P21" s="1236"/>
      <c r="Q21" s="1236"/>
      <c r="R21" s="1236"/>
      <c r="S21" s="1236"/>
      <c r="T21" s="1236"/>
      <c r="U21" s="1236"/>
      <c r="V21" s="1236"/>
      <c r="W21" s="631" t="s">
        <v>476</v>
      </c>
      <c r="Y21" s="830"/>
      <c r="Z21" s="830" t="str">
        <f t="shared" si="0"/>
        <v>Территория действия тарифа</v>
      </c>
      <c r="AA21" s="830"/>
      <c r="AB21" s="830"/>
      <c r="AC21" s="830"/>
      <c r="AI21" s="809"/>
      <c r="AJ21" s="809"/>
    </row>
    <row r="22" spans="1:36" ht="22.5">
      <c r="A22" s="1235"/>
      <c r="B22" s="1235"/>
      <c r="C22" s="1235">
        <v>1</v>
      </c>
      <c r="D22" s="884"/>
      <c r="E22" s="886"/>
      <c r="F22" s="886"/>
      <c r="G22" s="886"/>
      <c r="H22" s="886"/>
      <c r="I22" s="888"/>
      <c r="J22" s="880"/>
      <c r="K22" s="883"/>
      <c r="L22" s="782" t="str">
        <f>mergeValue(A22) &amp;"."&amp; mergeValue(B22)&amp;"."&amp; mergeValue(C22)</f>
        <v>1.1.1</v>
      </c>
      <c r="M22" s="694" t="s">
        <v>7</v>
      </c>
      <c r="N22" s="647"/>
      <c r="O22" s="1236"/>
      <c r="P22" s="1236"/>
      <c r="Q22" s="1236"/>
      <c r="R22" s="1236"/>
      <c r="S22" s="1236"/>
      <c r="T22" s="1236"/>
      <c r="U22" s="1236"/>
      <c r="V22" s="1236"/>
      <c r="W22" s="631" t="s">
        <v>632</v>
      </c>
      <c r="Y22" s="830"/>
      <c r="Z22" s="830" t="str">
        <f t="shared" si="0"/>
        <v xml:space="preserve">Наименование системы теплоснабжения </v>
      </c>
      <c r="AA22" s="830"/>
      <c r="AB22" s="830"/>
      <c r="AC22" s="830"/>
      <c r="AI22" s="809"/>
      <c r="AJ22" s="809"/>
    </row>
    <row r="23" spans="1:36" ht="22.5">
      <c r="A23" s="1235"/>
      <c r="B23" s="1235"/>
      <c r="C23" s="1235"/>
      <c r="D23" s="1235">
        <v>1</v>
      </c>
      <c r="E23" s="886"/>
      <c r="F23" s="886"/>
      <c r="G23" s="886"/>
      <c r="H23" s="886"/>
      <c r="I23" s="888"/>
      <c r="J23" s="880"/>
      <c r="K23" s="883"/>
      <c r="L23" s="782" t="str">
        <f>mergeValue(A23) &amp;"."&amp; mergeValue(B23)&amp;"."&amp; mergeValue(C23)&amp;"."&amp; mergeValue(D23)</f>
        <v>1.1.1.1</v>
      </c>
      <c r="M23" s="695" t="s">
        <v>22</v>
      </c>
      <c r="N23" s="647"/>
      <c r="O23" s="1236"/>
      <c r="P23" s="1236"/>
      <c r="Q23" s="1236"/>
      <c r="R23" s="1236"/>
      <c r="S23" s="1236"/>
      <c r="T23" s="1236"/>
      <c r="U23" s="1236"/>
      <c r="V23" s="1236"/>
      <c r="W23" s="631" t="s">
        <v>633</v>
      </c>
      <c r="Y23" s="830"/>
      <c r="Z23" s="830" t="str">
        <f t="shared" si="0"/>
        <v xml:space="preserve">Источник тепловой энергии  </v>
      </c>
      <c r="AA23" s="830"/>
      <c r="AB23" s="830"/>
      <c r="AC23" s="830"/>
      <c r="AI23" s="809"/>
      <c r="AJ23" s="809"/>
    </row>
    <row r="24" spans="1:36" ht="101.25">
      <c r="A24" s="1235"/>
      <c r="B24" s="1235"/>
      <c r="C24" s="1235"/>
      <c r="D24" s="1235"/>
      <c r="E24" s="1235">
        <v>1</v>
      </c>
      <c r="F24" s="886"/>
      <c r="G24" s="886"/>
      <c r="H24" s="884">
        <v>1</v>
      </c>
      <c r="I24" s="1235">
        <v>1</v>
      </c>
      <c r="J24" s="886"/>
      <c r="K24" s="891"/>
      <c r="L24" s="782" t="str">
        <f>mergeValue(A24) &amp;"."&amp; mergeValue(B24)&amp;"."&amp; mergeValue(C24)&amp;"."&amp; mergeValue(D24)&amp;"."&amp; mergeValue(E24)</f>
        <v>1.1.1.1.1</v>
      </c>
      <c r="M24" s="555" t="s">
        <v>9</v>
      </c>
      <c r="N24" s="647"/>
      <c r="O24" s="1237"/>
      <c r="P24" s="1237"/>
      <c r="Q24" s="1237"/>
      <c r="R24" s="1237"/>
      <c r="S24" s="1237"/>
      <c r="T24" s="1237"/>
      <c r="U24" s="1237"/>
      <c r="V24" s="1237"/>
      <c r="W24" s="631" t="s">
        <v>637</v>
      </c>
      <c r="Y24" s="830"/>
      <c r="Z24" s="830" t="str">
        <f t="shared" si="0"/>
        <v>Схема подключения теплопотребляющей установки к коллектору источника тепловой энергии</v>
      </c>
      <c r="AA24" s="830"/>
      <c r="AB24" s="830"/>
      <c r="AC24" s="830"/>
      <c r="AI24" s="809"/>
      <c r="AJ24" s="809"/>
    </row>
    <row r="25" spans="1:36" ht="90">
      <c r="A25" s="1235"/>
      <c r="B25" s="1235"/>
      <c r="C25" s="1235"/>
      <c r="D25" s="1235"/>
      <c r="E25" s="1235"/>
      <c r="F25" s="1235">
        <v>1</v>
      </c>
      <c r="G25" s="884"/>
      <c r="H25" s="884"/>
      <c r="I25" s="1235"/>
      <c r="J25" s="1235">
        <v>1</v>
      </c>
      <c r="K25" s="892"/>
      <c r="L25" s="782" t="str">
        <f>mergeValue(A25) &amp;"."&amp; mergeValue(B25)&amp;"."&amp; mergeValue(C25)&amp;"."&amp; mergeValue(D25)&amp;"."&amp; mergeValue(E25)&amp;"."&amp; mergeValue(F25)</f>
        <v>1.1.1.1.1.1</v>
      </c>
      <c r="M25" s="556" t="s">
        <v>10</v>
      </c>
      <c r="N25" s="647"/>
      <c r="O25" s="1237"/>
      <c r="P25" s="1237"/>
      <c r="Q25" s="1237"/>
      <c r="R25" s="1237"/>
      <c r="S25" s="1237"/>
      <c r="T25" s="1237"/>
      <c r="U25" s="1237"/>
      <c r="V25" s="1237"/>
      <c r="W25" s="631" t="s">
        <v>635</v>
      </c>
      <c r="Y25" s="830"/>
      <c r="Z25" s="830" t="str">
        <f t="shared" si="0"/>
        <v>Группа потребителей</v>
      </c>
      <c r="AA25" s="830"/>
      <c r="AB25" s="830"/>
      <c r="AC25" s="830"/>
      <c r="AI25" s="809"/>
      <c r="AJ25" s="809"/>
    </row>
    <row r="26" spans="1:36" ht="189" customHeight="1">
      <c r="A26" s="1235"/>
      <c r="B26" s="1235"/>
      <c r="C26" s="1235"/>
      <c r="D26" s="1235"/>
      <c r="E26" s="1235"/>
      <c r="F26" s="1235"/>
      <c r="G26" s="884">
        <v>1</v>
      </c>
      <c r="H26" s="884"/>
      <c r="I26" s="1235"/>
      <c r="J26" s="1235"/>
      <c r="K26" s="892">
        <v>1</v>
      </c>
      <c r="L26" s="782" t="str">
        <f>mergeValue(A26) &amp;"."&amp; mergeValue(B26)&amp;"."&amp; mergeValue(C26)&amp;"."&amp; mergeValue(D26)&amp;"."&amp; mergeValue(E26)&amp;"."&amp; mergeValue(F26)&amp;"."&amp; mergeValue(G26)</f>
        <v>1.1.1.1.1.1.1</v>
      </c>
      <c r="M26" s="1066"/>
      <c r="N26" s="647"/>
      <c r="O26" s="764"/>
      <c r="P26" s="764"/>
      <c r="Q26" s="1091"/>
      <c r="R26" s="1230"/>
      <c r="S26" s="1231" t="s">
        <v>83</v>
      </c>
      <c r="T26" s="1230"/>
      <c r="U26" s="1231" t="s">
        <v>84</v>
      </c>
      <c r="V26" s="764"/>
      <c r="W26" s="1206" t="s">
        <v>654</v>
      </c>
      <c r="X26" s="809" t="str">
        <f>strCheckDate(O27:V27)</f>
        <v/>
      </c>
      <c r="Y26" s="830"/>
      <c r="Z26" s="830" t="str">
        <f t="shared" si="0"/>
        <v/>
      </c>
      <c r="AA26" s="830"/>
      <c r="AB26" s="830"/>
      <c r="AC26" s="830"/>
      <c r="AI26" s="809"/>
      <c r="AJ26" s="809"/>
    </row>
    <row r="27" spans="1:36" ht="11.25" hidden="1">
      <c r="A27" s="1235"/>
      <c r="B27" s="1235"/>
      <c r="C27" s="1235"/>
      <c r="D27" s="1235"/>
      <c r="E27" s="1235"/>
      <c r="F27" s="1235"/>
      <c r="G27" s="884"/>
      <c r="H27" s="884"/>
      <c r="I27" s="1235"/>
      <c r="J27" s="1235"/>
      <c r="K27" s="892"/>
      <c r="L27" s="801"/>
      <c r="M27" s="647"/>
      <c r="N27" s="647"/>
      <c r="O27" s="764"/>
      <c r="P27" s="764"/>
      <c r="Q27" s="770" t="str">
        <f>R26 &amp; "-" &amp; T26</f>
        <v>-</v>
      </c>
      <c r="R27" s="1230"/>
      <c r="S27" s="1231"/>
      <c r="T27" s="1230"/>
      <c r="U27" s="1231"/>
      <c r="V27" s="764"/>
      <c r="W27" s="1207"/>
      <c r="Y27" s="830"/>
      <c r="Z27" s="830" t="str">
        <f t="shared" si="0"/>
        <v/>
      </c>
      <c r="AA27" s="830"/>
      <c r="AB27" s="830"/>
      <c r="AC27" s="830"/>
      <c r="AI27" s="809"/>
      <c r="AJ27" s="809"/>
    </row>
    <row r="28" spans="1:36" ht="15" customHeight="1">
      <c r="A28" s="1235"/>
      <c r="B28" s="1235"/>
      <c r="C28" s="1235"/>
      <c r="D28" s="1235"/>
      <c r="E28" s="1235"/>
      <c r="F28" s="1235"/>
      <c r="G28" s="886"/>
      <c r="H28" s="884"/>
      <c r="I28" s="1235"/>
      <c r="J28" s="1235"/>
      <c r="K28" s="891"/>
      <c r="L28" s="689"/>
      <c r="M28" s="558" t="s">
        <v>25</v>
      </c>
      <c r="N28" s="766"/>
      <c r="O28" s="766"/>
      <c r="P28" s="766"/>
      <c r="Q28" s="766"/>
      <c r="R28" s="766"/>
      <c r="S28" s="766"/>
      <c r="T28" s="766"/>
      <c r="U28" s="766"/>
      <c r="V28" s="763"/>
      <c r="W28" s="1208"/>
      <c r="Y28" s="830"/>
      <c r="Z28" s="830" t="str">
        <f t="shared" si="0"/>
        <v>Добавить вид теплоносителя (параметры теплоносителя)</v>
      </c>
      <c r="AA28" s="830"/>
      <c r="AB28" s="830"/>
      <c r="AC28" s="830"/>
      <c r="AI28" s="809"/>
      <c r="AJ28" s="809"/>
    </row>
    <row r="29" spans="1:36" ht="15" customHeight="1">
      <c r="A29" s="1235"/>
      <c r="B29" s="1235"/>
      <c r="C29" s="1235"/>
      <c r="D29" s="1235"/>
      <c r="E29" s="1235"/>
      <c r="F29" s="886"/>
      <c r="G29" s="886"/>
      <c r="H29" s="884"/>
      <c r="I29" s="1235"/>
      <c r="J29" s="886"/>
      <c r="K29" s="891"/>
      <c r="L29" s="689"/>
      <c r="M29" s="557" t="s">
        <v>11</v>
      </c>
      <c r="N29" s="766"/>
      <c r="O29" s="766"/>
      <c r="P29" s="766"/>
      <c r="Q29" s="766"/>
      <c r="R29" s="766"/>
      <c r="S29" s="766"/>
      <c r="T29" s="766"/>
      <c r="U29" s="765"/>
      <c r="V29" s="766"/>
      <c r="W29" s="666"/>
      <c r="Y29" s="830"/>
      <c r="Z29" s="830" t="str">
        <f t="shared" si="0"/>
        <v>Добавить группу потребителей</v>
      </c>
      <c r="AA29" s="830"/>
      <c r="AB29" s="830"/>
      <c r="AC29" s="830"/>
      <c r="AI29" s="809"/>
      <c r="AJ29" s="809"/>
    </row>
    <row r="30" spans="1:36" ht="15" customHeight="1">
      <c r="A30" s="1235"/>
      <c r="B30" s="1235"/>
      <c r="C30" s="1235"/>
      <c r="D30" s="1235"/>
      <c r="E30" s="890"/>
      <c r="F30" s="886"/>
      <c r="G30" s="886"/>
      <c r="H30" s="886"/>
      <c r="I30" s="882"/>
      <c r="J30" s="879"/>
      <c r="K30" s="889"/>
      <c r="L30" s="689"/>
      <c r="M30" s="761" t="s">
        <v>12</v>
      </c>
      <c r="N30" s="766"/>
      <c r="O30" s="766"/>
      <c r="P30" s="766"/>
      <c r="Q30" s="766"/>
      <c r="R30" s="766"/>
      <c r="S30" s="766"/>
      <c r="T30" s="766"/>
      <c r="U30" s="765"/>
      <c r="V30" s="766"/>
      <c r="W30" s="666"/>
      <c r="Y30" s="830"/>
      <c r="Z30" s="830" t="str">
        <f t="shared" si="0"/>
        <v>Добавить схему подключения</v>
      </c>
      <c r="AA30" s="830"/>
      <c r="AB30" s="830"/>
      <c r="AC30" s="830"/>
      <c r="AI30" s="809"/>
      <c r="AJ30" s="809"/>
    </row>
    <row r="31" spans="1:36" ht="15" customHeight="1">
      <c r="A31" s="1235"/>
      <c r="B31" s="1235"/>
      <c r="C31" s="1235"/>
      <c r="D31" s="890"/>
      <c r="E31" s="890"/>
      <c r="F31" s="886"/>
      <c r="G31" s="886"/>
      <c r="H31" s="886"/>
      <c r="I31" s="882"/>
      <c r="J31" s="879"/>
      <c r="K31" s="889"/>
      <c r="L31" s="689"/>
      <c r="M31" s="760" t="s">
        <v>17</v>
      </c>
      <c r="N31" s="766"/>
      <c r="O31" s="766"/>
      <c r="P31" s="766"/>
      <c r="Q31" s="766"/>
      <c r="R31" s="766"/>
      <c r="S31" s="766"/>
      <c r="T31" s="766"/>
      <c r="U31" s="765"/>
      <c r="V31" s="766"/>
      <c r="W31" s="666"/>
      <c r="Y31" s="830"/>
      <c r="Z31" s="830" t="str">
        <f t="shared" si="0"/>
        <v>Добавить источник тепловой энергии</v>
      </c>
      <c r="AA31" s="830"/>
      <c r="AB31" s="830"/>
      <c r="AC31" s="830"/>
      <c r="AI31" s="809"/>
      <c r="AJ31" s="809"/>
    </row>
    <row r="32" spans="1:36" ht="15" customHeight="1">
      <c r="A32" s="1235"/>
      <c r="B32" s="1235"/>
      <c r="C32" s="890"/>
      <c r="D32" s="890"/>
      <c r="E32" s="890"/>
      <c r="F32" s="890"/>
      <c r="G32" s="895"/>
      <c r="H32" s="882"/>
      <c r="I32" s="893"/>
      <c r="J32" s="879"/>
      <c r="K32" s="894"/>
      <c r="L32" s="689"/>
      <c r="M32" s="759" t="s">
        <v>18</v>
      </c>
      <c r="N32" s="766"/>
      <c r="O32" s="766"/>
      <c r="P32" s="766"/>
      <c r="Q32" s="766"/>
      <c r="R32" s="766"/>
      <c r="S32" s="766"/>
      <c r="T32" s="766"/>
      <c r="U32" s="765"/>
      <c r="V32" s="766"/>
      <c r="W32" s="666"/>
      <c r="Y32" s="830"/>
      <c r="Z32" s="830" t="str">
        <f t="shared" si="0"/>
        <v>Добавить наименование системы теплоснабжения</v>
      </c>
      <c r="AA32" s="830"/>
      <c r="AB32" s="830"/>
      <c r="AC32" s="830"/>
      <c r="AI32" s="809"/>
      <c r="AJ32" s="809"/>
    </row>
    <row r="33" spans="1:36" ht="15" customHeight="1">
      <c r="A33" s="1235"/>
      <c r="B33" s="890"/>
      <c r="C33" s="890"/>
      <c r="D33" s="890"/>
      <c r="E33" s="890"/>
      <c r="F33" s="890"/>
      <c r="G33" s="895"/>
      <c r="H33" s="882"/>
      <c r="I33" s="882"/>
      <c r="J33" s="879"/>
      <c r="K33" s="889"/>
      <c r="L33" s="689"/>
      <c r="M33" s="734" t="s">
        <v>19</v>
      </c>
      <c r="N33" s="766"/>
      <c r="O33" s="766"/>
      <c r="P33" s="766"/>
      <c r="Q33" s="766"/>
      <c r="R33" s="766"/>
      <c r="S33" s="766"/>
      <c r="T33" s="766"/>
      <c r="U33" s="765"/>
      <c r="V33" s="766"/>
      <c r="W33" s="666"/>
      <c r="Y33" s="830"/>
      <c r="Z33" s="830" t="str">
        <f t="shared" si="0"/>
        <v>Добавить территорию действия тарифа</v>
      </c>
      <c r="AA33" s="830"/>
      <c r="AB33" s="830"/>
      <c r="AC33" s="830"/>
      <c r="AI33" s="809"/>
      <c r="AJ33" s="809"/>
    </row>
    <row r="34" spans="1:36" s="743" customFormat="1" ht="15" customHeight="1">
      <c r="A34" s="878"/>
      <c r="B34" s="878"/>
      <c r="C34" s="878"/>
      <c r="D34" s="878"/>
      <c r="E34" s="878"/>
      <c r="F34" s="878"/>
      <c r="G34" s="878"/>
      <c r="H34" s="878"/>
      <c r="I34" s="878"/>
      <c r="J34" s="878"/>
      <c r="K34" s="878"/>
      <c r="L34" s="494"/>
      <c r="M34" s="737" t="s">
        <v>308</v>
      </c>
      <c r="N34" s="766"/>
      <c r="O34" s="766"/>
      <c r="P34" s="766"/>
      <c r="Q34" s="766"/>
      <c r="R34" s="766"/>
      <c r="S34" s="766"/>
      <c r="T34" s="766"/>
      <c r="U34" s="765"/>
      <c r="V34" s="766"/>
      <c r="W34" s="666"/>
      <c r="X34" s="722"/>
      <c r="Y34" s="722"/>
      <c r="Z34" s="722"/>
      <c r="AA34" s="722"/>
      <c r="AB34" s="722"/>
      <c r="AC34" s="722"/>
      <c r="AD34" s="722"/>
      <c r="AE34" s="722"/>
      <c r="AF34" s="722"/>
      <c r="AG34" s="722"/>
      <c r="AH34" s="722"/>
    </row>
    <row r="35" spans="1:36" ht="11.25">
      <c r="A35" s="800"/>
      <c r="B35" s="800"/>
      <c r="C35" s="800"/>
      <c r="D35" s="800"/>
      <c r="E35" s="800"/>
      <c r="F35" s="800"/>
      <c r="G35" s="800"/>
      <c r="H35" s="800"/>
      <c r="I35" s="800"/>
      <c r="J35" s="800"/>
      <c r="K35" s="800"/>
      <c r="X35" s="800"/>
      <c r="Y35" s="800"/>
      <c r="Z35" s="800"/>
      <c r="AA35" s="800"/>
      <c r="AB35" s="800"/>
      <c r="AC35" s="800"/>
      <c r="AD35" s="800"/>
      <c r="AE35" s="800"/>
      <c r="AF35" s="800"/>
      <c r="AG35" s="800"/>
      <c r="AH35" s="800"/>
    </row>
    <row r="36" spans="1:36" ht="105.75" customHeight="1">
      <c r="L36" s="1">
        <v>1</v>
      </c>
      <c r="M36" s="1199" t="s">
        <v>631</v>
      </c>
      <c r="N36" s="1199"/>
      <c r="O36" s="1199"/>
      <c r="P36" s="1199"/>
      <c r="Q36" s="1199"/>
      <c r="R36" s="1199"/>
      <c r="S36" s="1199"/>
      <c r="T36" s="1199"/>
      <c r="U36" s="1199"/>
      <c r="V36" s="1199"/>
      <c r="W36" s="1199"/>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183</v>
      </c>
    </row>
    <row r="2" spans="1:20" ht="22.5">
      <c r="F2" s="1200" t="s">
        <v>490</v>
      </c>
      <c r="G2" s="1201"/>
      <c r="H2" s="1202"/>
      <c r="I2" s="641"/>
    </row>
    <row r="3" spans="1:20" ht="3" customHeight="1"/>
    <row r="4" spans="1:20" s="571" customFormat="1" ht="11.25">
      <c r="A4" s="591"/>
      <c r="B4" s="591"/>
      <c r="C4" s="591"/>
      <c r="D4" s="591"/>
      <c r="F4" s="1152" t="s">
        <v>453</v>
      </c>
      <c r="G4" s="1152"/>
      <c r="H4" s="1152"/>
      <c r="I4" s="1203" t="s">
        <v>454</v>
      </c>
      <c r="J4" s="591"/>
      <c r="K4" s="591"/>
      <c r="L4" s="591"/>
      <c r="M4" s="591"/>
      <c r="N4" s="591"/>
      <c r="O4" s="591"/>
      <c r="P4" s="591"/>
      <c r="Q4" s="591"/>
      <c r="R4" s="591"/>
      <c r="S4" s="591"/>
      <c r="T4" s="591"/>
    </row>
    <row r="5" spans="1:20" s="571" customFormat="1" ht="11.25" customHeight="1">
      <c r="A5" s="591"/>
      <c r="B5" s="591"/>
      <c r="C5" s="591"/>
      <c r="D5" s="591"/>
      <c r="F5" s="607" t="s">
        <v>91</v>
      </c>
      <c r="G5" s="619" t="s">
        <v>456</v>
      </c>
      <c r="H5" s="606" t="s">
        <v>441</v>
      </c>
      <c r="I5" s="1203"/>
      <c r="J5" s="591"/>
      <c r="K5" s="591"/>
      <c r="L5" s="591"/>
      <c r="M5" s="591"/>
      <c r="N5" s="591"/>
      <c r="O5" s="591"/>
      <c r="P5" s="591"/>
      <c r="Q5" s="591"/>
      <c r="R5" s="591"/>
      <c r="S5" s="591"/>
      <c r="T5" s="591"/>
    </row>
    <row r="6" spans="1:20" s="571" customFormat="1" ht="12" customHeight="1">
      <c r="A6" s="591"/>
      <c r="B6" s="591"/>
      <c r="C6" s="591"/>
      <c r="D6" s="591"/>
      <c r="F6" s="608" t="s">
        <v>92</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491</v>
      </c>
      <c r="H7" s="605" t="str">
        <f>IF(dateCh="","",dateCh)</f>
        <v>18.12.2019</v>
      </c>
      <c r="I7" s="582" t="s">
        <v>492</v>
      </c>
      <c r="J7" s="616"/>
      <c r="K7" s="591"/>
      <c r="L7" s="591"/>
      <c r="M7" s="591"/>
      <c r="N7" s="591"/>
      <c r="O7" s="591"/>
      <c r="P7" s="591"/>
      <c r="Q7" s="591"/>
      <c r="R7" s="591"/>
      <c r="S7" s="591"/>
      <c r="T7" s="591"/>
    </row>
    <row r="8" spans="1:20" s="571" customFormat="1" ht="45">
      <c r="A8" s="1204">
        <v>1</v>
      </c>
      <c r="B8" s="591"/>
      <c r="C8" s="591"/>
      <c r="D8" s="591"/>
      <c r="F8" s="617" t="str">
        <f>"2." &amp;mergeValue(A8)</f>
        <v>2.1</v>
      </c>
      <c r="G8" s="633" t="s">
        <v>493</v>
      </c>
      <c r="H8" s="605"/>
      <c r="I8" s="582" t="s">
        <v>589</v>
      </c>
      <c r="J8" s="616"/>
      <c r="K8" s="591"/>
      <c r="L8" s="591"/>
      <c r="M8" s="591"/>
      <c r="N8" s="591"/>
      <c r="O8" s="591"/>
      <c r="P8" s="591"/>
      <c r="Q8" s="591"/>
      <c r="R8" s="591"/>
      <c r="S8" s="591"/>
      <c r="T8" s="591"/>
    </row>
    <row r="9" spans="1:20" s="571" customFormat="1" ht="22.5">
      <c r="A9" s="1204"/>
      <c r="B9" s="591"/>
      <c r="C9" s="591"/>
      <c r="D9" s="591"/>
      <c r="F9" s="617" t="str">
        <f>"3." &amp;mergeValue(A9)</f>
        <v>3.1</v>
      </c>
      <c r="G9" s="633" t="s">
        <v>494</v>
      </c>
      <c r="H9" s="605"/>
      <c r="I9" s="582" t="s">
        <v>587</v>
      </c>
      <c r="J9" s="616"/>
      <c r="K9" s="591"/>
      <c r="L9" s="591"/>
      <c r="M9" s="591"/>
      <c r="N9" s="591"/>
      <c r="O9" s="591"/>
      <c r="P9" s="591"/>
      <c r="Q9" s="591"/>
      <c r="R9" s="591"/>
      <c r="S9" s="591"/>
      <c r="T9" s="591"/>
    </row>
    <row r="10" spans="1:20" s="571" customFormat="1" ht="22.5">
      <c r="A10" s="1204"/>
      <c r="B10" s="591"/>
      <c r="C10" s="591"/>
      <c r="D10" s="591"/>
      <c r="F10" s="617" t="str">
        <f>"4."&amp;mergeValue(A10)</f>
        <v>4.1</v>
      </c>
      <c r="G10" s="633" t="s">
        <v>495</v>
      </c>
      <c r="H10" s="606" t="s">
        <v>457</v>
      </c>
      <c r="I10" s="582"/>
      <c r="J10" s="616"/>
      <c r="K10" s="591"/>
      <c r="L10" s="591"/>
      <c r="M10" s="591"/>
      <c r="N10" s="591"/>
      <c r="O10" s="591"/>
      <c r="P10" s="591"/>
      <c r="Q10" s="591"/>
      <c r="R10" s="591"/>
      <c r="S10" s="591"/>
      <c r="T10" s="591"/>
    </row>
    <row r="11" spans="1:20" s="571" customFormat="1" ht="18.75">
      <c r="A11" s="1204"/>
      <c r="B11" s="1204">
        <v>1</v>
      </c>
      <c r="C11" s="624"/>
      <c r="D11" s="624"/>
      <c r="F11" s="617" t="str">
        <f>"4."&amp;mergeValue(A11) &amp;"."&amp;mergeValue(B11)</f>
        <v>4.1.1</v>
      </c>
      <c r="G11" s="612" t="s">
        <v>591</v>
      </c>
      <c r="H11" s="605" t="str">
        <f>IF(region_name="","",region_name)</f>
        <v>Челябинская область</v>
      </c>
      <c r="I11" s="582" t="s">
        <v>498</v>
      </c>
      <c r="J11" s="616"/>
      <c r="K11" s="591"/>
      <c r="L11" s="591"/>
      <c r="M11" s="591"/>
      <c r="N11" s="591"/>
      <c r="O11" s="591"/>
      <c r="P11" s="591"/>
      <c r="Q11" s="591"/>
      <c r="R11" s="591"/>
      <c r="S11" s="591"/>
      <c r="T11" s="591"/>
    </row>
    <row r="12" spans="1:20" s="571" customFormat="1" ht="22.5">
      <c r="A12" s="1204"/>
      <c r="B12" s="1204"/>
      <c r="C12" s="1204">
        <v>1</v>
      </c>
      <c r="D12" s="624"/>
      <c r="F12" s="617" t="str">
        <f>"4."&amp;mergeValue(A12) &amp;"."&amp;mergeValue(B12)&amp;"."&amp;mergeValue(C12)</f>
        <v>4.1.1.1</v>
      </c>
      <c r="G12" s="623" t="s">
        <v>496</v>
      </c>
      <c r="H12" s="605"/>
      <c r="I12" s="582" t="s">
        <v>499</v>
      </c>
      <c r="J12" s="616"/>
      <c r="K12" s="591"/>
      <c r="L12" s="591"/>
      <c r="M12" s="591"/>
      <c r="N12" s="591"/>
      <c r="O12" s="591"/>
      <c r="P12" s="591"/>
      <c r="Q12" s="591"/>
      <c r="R12" s="591"/>
      <c r="S12" s="591"/>
      <c r="T12" s="591"/>
    </row>
    <row r="13" spans="1:20" s="571" customFormat="1" ht="39" customHeight="1">
      <c r="A13" s="1204"/>
      <c r="B13" s="1204"/>
      <c r="C13" s="1204"/>
      <c r="D13" s="624">
        <v>1</v>
      </c>
      <c r="F13" s="617" t="str">
        <f>"4."&amp;mergeValue(A13) &amp;"."&amp;mergeValue(B13)&amp;"."&amp;mergeValue(C13)&amp;"."&amp;mergeValue(D13)</f>
        <v>4.1.1.1.1</v>
      </c>
      <c r="G13" s="634" t="s">
        <v>497</v>
      </c>
      <c r="H13" s="605"/>
      <c r="I13" s="1205" t="s">
        <v>590</v>
      </c>
      <c r="J13" s="616"/>
      <c r="K13" s="591"/>
      <c r="L13" s="591"/>
      <c r="M13" s="591"/>
      <c r="N13" s="591"/>
      <c r="O13" s="591"/>
      <c r="P13" s="591"/>
      <c r="Q13" s="591"/>
      <c r="R13" s="591"/>
      <c r="S13" s="591"/>
      <c r="T13" s="591"/>
    </row>
    <row r="14" spans="1:20" s="571" customFormat="1" ht="18.75">
      <c r="A14" s="1204"/>
      <c r="B14" s="1204"/>
      <c r="C14" s="1204"/>
      <c r="D14" s="624"/>
      <c r="F14" s="620"/>
      <c r="G14" s="551" t="s">
        <v>4</v>
      </c>
      <c r="H14" s="625"/>
      <c r="I14" s="1205"/>
      <c r="J14" s="616"/>
      <c r="K14" s="591"/>
      <c r="L14" s="591"/>
      <c r="M14" s="591"/>
      <c r="N14" s="591"/>
      <c r="O14" s="591"/>
      <c r="P14" s="591"/>
      <c r="Q14" s="591"/>
      <c r="R14" s="591"/>
      <c r="S14" s="591"/>
      <c r="T14" s="591"/>
    </row>
    <row r="15" spans="1:20" s="571" customFormat="1" ht="18.75">
      <c r="A15" s="1204"/>
      <c r="B15" s="1204"/>
      <c r="C15" s="624"/>
      <c r="D15" s="624"/>
      <c r="F15" s="635"/>
      <c r="G15" s="578" t="s">
        <v>402</v>
      </c>
      <c r="H15" s="636"/>
      <c r="I15" s="637"/>
      <c r="J15" s="616"/>
      <c r="K15" s="591"/>
      <c r="L15" s="591"/>
      <c r="M15" s="591"/>
      <c r="N15" s="591"/>
      <c r="O15" s="591"/>
      <c r="P15" s="591"/>
      <c r="Q15" s="591"/>
      <c r="R15" s="591"/>
      <c r="S15" s="591"/>
      <c r="T15" s="591"/>
    </row>
    <row r="16" spans="1:20" s="571" customFormat="1" ht="18.75">
      <c r="A16" s="1204"/>
      <c r="B16" s="591"/>
      <c r="C16" s="591"/>
      <c r="D16" s="591"/>
      <c r="F16" s="620"/>
      <c r="G16" s="559" t="s">
        <v>505</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504</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9" t="s">
        <v>592</v>
      </c>
      <c r="H19" s="1199"/>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1"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1"/>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32" t="s">
        <v>630</v>
      </c>
      <c r="M5" s="1232"/>
      <c r="N5" s="1232"/>
      <c r="O5" s="1232"/>
      <c r="P5" s="1232"/>
      <c r="Q5" s="1232"/>
      <c r="R5" s="1232"/>
      <c r="S5" s="1232"/>
      <c r="T5" s="1232"/>
      <c r="U5" s="498"/>
    </row>
    <row r="6" spans="1:33" ht="3" customHeight="1">
      <c r="J6" s="483"/>
      <c r="K6" s="483"/>
      <c r="L6" s="479"/>
      <c r="M6" s="479"/>
      <c r="N6" s="479"/>
      <c r="O6" s="482"/>
      <c r="P6" s="482"/>
      <c r="Q6" s="482"/>
      <c r="R6" s="482"/>
      <c r="S6" s="482"/>
      <c r="T6" s="482"/>
      <c r="U6" s="479"/>
    </row>
    <row r="7" spans="1:33" s="493" customFormat="1" ht="22.5">
      <c r="A7" s="512"/>
      <c r="B7" s="512"/>
      <c r="C7" s="512"/>
      <c r="D7" s="512"/>
      <c r="E7" s="512"/>
      <c r="F7" s="512"/>
      <c r="G7" s="512"/>
      <c r="H7" s="512"/>
      <c r="L7" s="500"/>
      <c r="M7" s="618" t="s">
        <v>501</v>
      </c>
      <c r="N7" s="667"/>
      <c r="O7" s="1209" t="str">
        <f>IF(NameOrPr_ch="",IF(NameOrPr="","",NameOrPr),NameOrPr_ch)</f>
        <v>Министерство тарифного регулирования и энергетики Челябинской области</v>
      </c>
      <c r="P7" s="1209"/>
      <c r="Q7" s="1209"/>
      <c r="R7" s="1209"/>
      <c r="S7" s="1209"/>
      <c r="T7" s="1209"/>
      <c r="U7" s="583"/>
      <c r="V7" s="583"/>
      <c r="W7" s="520"/>
      <c r="X7" s="506"/>
      <c r="Y7" s="506"/>
      <c r="Z7" s="506"/>
      <c r="AA7" s="506"/>
      <c r="AB7" s="506"/>
      <c r="AC7" s="506"/>
      <c r="AD7" s="506"/>
      <c r="AE7" s="506"/>
      <c r="AF7" s="506"/>
      <c r="AG7" s="506"/>
    </row>
    <row r="8" spans="1:33" s="493" customFormat="1" ht="18.75">
      <c r="A8" s="512"/>
      <c r="B8" s="512"/>
      <c r="C8" s="512"/>
      <c r="D8" s="512"/>
      <c r="E8" s="512"/>
      <c r="F8" s="512"/>
      <c r="G8" s="512"/>
      <c r="H8" s="512"/>
      <c r="L8" s="500"/>
      <c r="M8" s="618" t="s">
        <v>595</v>
      </c>
      <c r="N8" s="667"/>
      <c r="O8" s="1209" t="str">
        <f>IF(datePr_ch="",IF(datePr="","",datePr),datePr_ch)</f>
        <v>05.12.2019</v>
      </c>
      <c r="P8" s="1209"/>
      <c r="Q8" s="1209"/>
      <c r="R8" s="1209"/>
      <c r="S8" s="1209"/>
      <c r="T8" s="1209"/>
      <c r="U8" s="583"/>
      <c r="V8" s="583"/>
      <c r="W8" s="520"/>
      <c r="X8" s="506"/>
      <c r="Y8" s="506"/>
      <c r="Z8" s="506"/>
      <c r="AA8" s="506"/>
      <c r="AB8" s="506"/>
      <c r="AC8" s="506"/>
      <c r="AD8" s="506"/>
      <c r="AE8" s="506"/>
      <c r="AF8" s="506"/>
      <c r="AG8" s="506"/>
    </row>
    <row r="9" spans="1:33" s="493" customFormat="1" ht="18.75">
      <c r="A9" s="512"/>
      <c r="B9" s="512"/>
      <c r="C9" s="512"/>
      <c r="D9" s="512"/>
      <c r="E9" s="512"/>
      <c r="F9" s="512"/>
      <c r="G9" s="512"/>
      <c r="H9" s="512"/>
      <c r="L9" s="152"/>
      <c r="M9" s="618" t="s">
        <v>594</v>
      </c>
      <c r="N9" s="667"/>
      <c r="O9" s="1209" t="str">
        <f>IF(numberPr_ch="",IF(numberPr="","",numberPr),numberPr_ch)</f>
        <v>90/114</v>
      </c>
      <c r="P9" s="1209"/>
      <c r="Q9" s="1209"/>
      <c r="R9" s="1209"/>
      <c r="S9" s="1209"/>
      <c r="T9" s="1209"/>
      <c r="U9" s="583"/>
      <c r="V9" s="583"/>
      <c r="W9" s="520"/>
      <c r="X9" s="506"/>
      <c r="Y9" s="506"/>
      <c r="Z9" s="506"/>
      <c r="AA9" s="506"/>
      <c r="AB9" s="506"/>
      <c r="AC9" s="506"/>
      <c r="AD9" s="506"/>
      <c r="AE9" s="506"/>
      <c r="AF9" s="506"/>
      <c r="AG9" s="506"/>
    </row>
    <row r="10" spans="1:33" s="493" customFormat="1" ht="18.75">
      <c r="A10" s="512"/>
      <c r="B10" s="512"/>
      <c r="C10" s="512"/>
      <c r="D10" s="512"/>
      <c r="E10" s="512"/>
      <c r="F10" s="512"/>
      <c r="G10" s="512"/>
      <c r="H10" s="512"/>
      <c r="L10" s="152"/>
      <c r="M10" s="618" t="s">
        <v>500</v>
      </c>
      <c r="N10" s="667"/>
      <c r="O10" s="1209" t="str">
        <f>IF(IstPub_ch="",IF(IstPub="","",IstPub),IstPub_ch)</f>
        <v>Сайт Министерства тарифного регулирования и энергетики Челябинской области, tarif74.ru</v>
      </c>
      <c r="P10" s="1209"/>
      <c r="Q10" s="1209"/>
      <c r="R10" s="1209"/>
      <c r="S10" s="1209"/>
      <c r="T10" s="1209"/>
      <c r="U10" s="583"/>
      <c r="V10" s="583"/>
      <c r="W10" s="520"/>
      <c r="X10" s="506"/>
      <c r="Y10" s="506"/>
      <c r="Z10" s="506"/>
      <c r="AA10" s="506"/>
      <c r="AB10" s="506"/>
      <c r="AC10" s="506"/>
      <c r="AD10" s="506"/>
      <c r="AE10" s="506"/>
      <c r="AF10" s="506"/>
      <c r="AG10" s="506"/>
    </row>
    <row r="11" spans="1:33" s="493" customFormat="1" ht="11.25" hidden="1">
      <c r="A11" s="512"/>
      <c r="B11" s="512"/>
      <c r="C11" s="512"/>
      <c r="D11" s="512"/>
      <c r="E11" s="512"/>
      <c r="F11" s="512"/>
      <c r="G11" s="512"/>
      <c r="H11" s="512"/>
      <c r="L11" s="152"/>
      <c r="M11" s="152"/>
      <c r="N11" s="490"/>
      <c r="O11" s="499"/>
      <c r="P11" s="499"/>
      <c r="Q11" s="499"/>
      <c r="R11" s="499"/>
      <c r="S11" s="499"/>
      <c r="T11" s="499"/>
      <c r="U11" s="504" t="s">
        <v>372</v>
      </c>
      <c r="X11" s="506"/>
      <c r="Y11" s="506"/>
      <c r="Z11" s="506"/>
      <c r="AA11" s="506"/>
      <c r="AB11" s="506"/>
      <c r="AC11" s="506"/>
      <c r="AD11" s="506"/>
      <c r="AE11" s="506"/>
      <c r="AF11" s="506"/>
      <c r="AG11" s="506"/>
    </row>
    <row r="12" spans="1:33" ht="15" customHeight="1">
      <c r="H12" s="511" t="s">
        <v>92</v>
      </c>
      <c r="J12" s="483"/>
      <c r="K12" s="483"/>
      <c r="L12" s="479"/>
      <c r="M12" s="479"/>
      <c r="N12" s="479"/>
      <c r="O12" s="1249"/>
      <c r="P12" s="1249"/>
      <c r="Q12" s="1249"/>
      <c r="R12" s="1249"/>
      <c r="S12" s="1249"/>
      <c r="T12" s="1249"/>
      <c r="U12" s="1249"/>
    </row>
    <row r="13" spans="1:33">
      <c r="J13" s="483"/>
      <c r="K13" s="483"/>
      <c r="L13" s="1152" t="s">
        <v>453</v>
      </c>
      <c r="M13" s="1152"/>
      <c r="N13" s="1152"/>
      <c r="O13" s="1152"/>
      <c r="P13" s="1152"/>
      <c r="Q13" s="1152"/>
      <c r="R13" s="1152"/>
      <c r="S13" s="1152"/>
      <c r="T13" s="1152"/>
      <c r="U13" s="1152"/>
      <c r="V13" s="1152"/>
      <c r="W13" s="1152" t="s">
        <v>454</v>
      </c>
    </row>
    <row r="14" spans="1:33" ht="14.25" customHeight="1">
      <c r="J14" s="483"/>
      <c r="K14" s="483"/>
      <c r="L14" s="1216" t="s">
        <v>91</v>
      </c>
      <c r="M14" s="1216" t="s">
        <v>638</v>
      </c>
      <c r="N14" s="476"/>
      <c r="O14" s="1217" t="s">
        <v>640</v>
      </c>
      <c r="P14" s="1218"/>
      <c r="Q14" s="1218"/>
      <c r="R14" s="1218"/>
      <c r="S14" s="1218"/>
      <c r="T14" s="1219"/>
      <c r="U14" s="1227" t="s">
        <v>340</v>
      </c>
      <c r="V14" s="1248" t="s">
        <v>274</v>
      </c>
      <c r="W14" s="1152"/>
    </row>
    <row r="15" spans="1:33" ht="14.25" customHeight="1">
      <c r="J15" s="483"/>
      <c r="K15" s="483"/>
      <c r="L15" s="1216"/>
      <c r="M15" s="1216"/>
      <c r="N15" s="475"/>
      <c r="O15" s="1222" t="s">
        <v>639</v>
      </c>
      <c r="P15" s="656"/>
      <c r="Q15" s="656"/>
      <c r="R15" s="1225" t="s">
        <v>653</v>
      </c>
      <c r="S15" s="1225"/>
      <c r="T15" s="1226"/>
      <c r="U15" s="1228"/>
      <c r="V15" s="1248"/>
      <c r="W15" s="1152"/>
    </row>
    <row r="16" spans="1:33" ht="30.75" customHeight="1">
      <c r="J16" s="483"/>
      <c r="K16" s="483"/>
      <c r="L16" s="1216"/>
      <c r="M16" s="1216"/>
      <c r="N16" s="474"/>
      <c r="O16" s="1223"/>
      <c r="P16" s="654"/>
      <c r="Q16" s="655"/>
      <c r="R16" s="537" t="s">
        <v>273</v>
      </c>
      <c r="S16" s="1211" t="s">
        <v>272</v>
      </c>
      <c r="T16" s="1212"/>
      <c r="U16" s="1229"/>
      <c r="V16" s="1248"/>
      <c r="W16" s="1152"/>
    </row>
    <row r="17" spans="1:33">
      <c r="J17" s="483"/>
      <c r="K17" s="491">
        <v>1</v>
      </c>
      <c r="L17" s="638" t="s">
        <v>92</v>
      </c>
      <c r="M17" s="638" t="s">
        <v>48</v>
      </c>
      <c r="N17" s="510" t="s">
        <v>48</v>
      </c>
      <c r="O17" s="639">
        <f ca="1">OFFSET(O17,0,-1)+1</f>
        <v>3</v>
      </c>
      <c r="P17" s="640">
        <f ca="1">OFFSET(P17,0,-1)</f>
        <v>3</v>
      </c>
      <c r="Q17" s="640">
        <f ca="1">OFFSET(Q17,0,-1)</f>
        <v>3</v>
      </c>
      <c r="R17" s="639">
        <f ca="1">OFFSET(R17,0,-1)+1</f>
        <v>4</v>
      </c>
      <c r="S17" s="1246">
        <f ca="1">OFFSET(S17,0,-1)+1</f>
        <v>5</v>
      </c>
      <c r="T17" s="1246"/>
      <c r="U17" s="639">
        <f ca="1">OFFSET(U17,0,-2)+1</f>
        <v>6</v>
      </c>
      <c r="V17" s="640">
        <f ca="1">OFFSET(V17,0,-1)</f>
        <v>6</v>
      </c>
      <c r="W17" s="639">
        <f ca="1">OFFSET(W17,0,-1)+1</f>
        <v>7</v>
      </c>
    </row>
    <row r="18" spans="1:33" ht="22.5">
      <c r="A18" s="1235">
        <v>1</v>
      </c>
      <c r="B18" s="902"/>
      <c r="C18" s="902"/>
      <c r="D18" s="902"/>
      <c r="E18" s="903"/>
      <c r="F18" s="904"/>
      <c r="G18" s="904"/>
      <c r="H18" s="904"/>
      <c r="I18" s="905"/>
      <c r="J18" s="900"/>
      <c r="K18" s="907"/>
      <c r="L18" s="594">
        <f>mergeValue(A18)</f>
        <v>1</v>
      </c>
      <c r="M18" s="642" t="s">
        <v>20</v>
      </c>
      <c r="N18" s="581"/>
      <c r="O18" s="1247"/>
      <c r="P18" s="1247"/>
      <c r="Q18" s="1247"/>
      <c r="R18" s="1247"/>
      <c r="S18" s="1247"/>
      <c r="T18" s="1247"/>
      <c r="U18" s="1247"/>
      <c r="V18" s="1247"/>
      <c r="W18" s="631" t="s">
        <v>475</v>
      </c>
    </row>
    <row r="19" spans="1:33" ht="22.5">
      <c r="A19" s="1235"/>
      <c r="B19" s="1235">
        <v>1</v>
      </c>
      <c r="C19" s="902"/>
      <c r="D19" s="902"/>
      <c r="E19" s="904"/>
      <c r="F19" s="904"/>
      <c r="G19" s="904"/>
      <c r="H19" s="904"/>
      <c r="I19" s="899"/>
      <c r="J19" s="898"/>
      <c r="K19" s="901"/>
      <c r="L19" s="594" t="str">
        <f>mergeValue(A19) &amp;"."&amp; mergeValue(B19)</f>
        <v>1.1</v>
      </c>
      <c r="M19" s="547" t="s">
        <v>16</v>
      </c>
      <c r="N19" s="581"/>
      <c r="O19" s="1247"/>
      <c r="P19" s="1247"/>
      <c r="Q19" s="1247"/>
      <c r="R19" s="1247"/>
      <c r="S19" s="1247"/>
      <c r="T19" s="1247"/>
      <c r="U19" s="1247"/>
      <c r="V19" s="1247"/>
      <c r="W19" s="631" t="s">
        <v>476</v>
      </c>
    </row>
    <row r="20" spans="1:33" ht="22.5">
      <c r="A20" s="1235"/>
      <c r="B20" s="1235"/>
      <c r="C20" s="1235">
        <v>1</v>
      </c>
      <c r="D20" s="902"/>
      <c r="E20" s="904"/>
      <c r="F20" s="904"/>
      <c r="G20" s="904"/>
      <c r="H20" s="904"/>
      <c r="I20" s="906"/>
      <c r="J20" s="898"/>
      <c r="K20" s="901"/>
      <c r="L20" s="594" t="str">
        <f>mergeValue(A20) &amp;"."&amp; mergeValue(B20)&amp;"."&amp; mergeValue(C20)</f>
        <v>1.1.1</v>
      </c>
      <c r="M20" s="548" t="s">
        <v>7</v>
      </c>
      <c r="N20" s="581"/>
      <c r="O20" s="1247"/>
      <c r="P20" s="1247"/>
      <c r="Q20" s="1247"/>
      <c r="R20" s="1247"/>
      <c r="S20" s="1247"/>
      <c r="T20" s="1247"/>
      <c r="U20" s="1247"/>
      <c r="V20" s="1247"/>
      <c r="W20" s="631" t="s">
        <v>632</v>
      </c>
    </row>
    <row r="21" spans="1:33" ht="22.5">
      <c r="A21" s="1235"/>
      <c r="B21" s="1235"/>
      <c r="C21" s="1235"/>
      <c r="D21" s="1235">
        <v>1</v>
      </c>
      <c r="E21" s="904"/>
      <c r="F21" s="904"/>
      <c r="G21" s="904"/>
      <c r="H21" s="904"/>
      <c r="I21" s="906"/>
      <c r="J21" s="898"/>
      <c r="K21" s="901"/>
      <c r="L21" s="594" t="str">
        <f>mergeValue(A21) &amp;"."&amp; mergeValue(B21)&amp;"."&amp; mergeValue(C21)&amp;"."&amp; mergeValue(D21)</f>
        <v>1.1.1.1</v>
      </c>
      <c r="M21" s="549" t="s">
        <v>22</v>
      </c>
      <c r="N21" s="581"/>
      <c r="O21" s="1247"/>
      <c r="P21" s="1247"/>
      <c r="Q21" s="1247"/>
      <c r="R21" s="1247"/>
      <c r="S21" s="1247"/>
      <c r="T21" s="1247"/>
      <c r="U21" s="1247"/>
      <c r="V21" s="1247"/>
      <c r="W21" s="631" t="s">
        <v>633</v>
      </c>
    </row>
    <row r="22" spans="1:33" ht="101.25">
      <c r="A22" s="1235"/>
      <c r="B22" s="1235"/>
      <c r="C22" s="1235"/>
      <c r="D22" s="1235"/>
      <c r="E22" s="1235">
        <v>1</v>
      </c>
      <c r="F22" s="904"/>
      <c r="G22" s="904"/>
      <c r="H22" s="902">
        <v>1</v>
      </c>
      <c r="I22" s="1235">
        <v>1</v>
      </c>
      <c r="J22" s="904"/>
      <c r="K22" s="909"/>
      <c r="L22" s="594" t="str">
        <f>mergeValue(A22) &amp;"."&amp; mergeValue(B22)&amp;"."&amp; mergeValue(C22)&amp;"."&amp; mergeValue(D22)&amp;"."&amp; mergeValue(E22)</f>
        <v>1.1.1.1.1</v>
      </c>
      <c r="M22" s="555" t="s">
        <v>9</v>
      </c>
      <c r="N22" s="582"/>
      <c r="O22" s="1237"/>
      <c r="P22" s="1237"/>
      <c r="Q22" s="1237"/>
      <c r="R22" s="1237"/>
      <c r="S22" s="1237"/>
      <c r="T22" s="1237"/>
      <c r="U22" s="1237"/>
      <c r="V22" s="1237"/>
      <c r="W22" s="631" t="s">
        <v>637</v>
      </c>
    </row>
    <row r="23" spans="1:33" ht="90">
      <c r="A23" s="1235"/>
      <c r="B23" s="1235"/>
      <c r="C23" s="1235"/>
      <c r="D23" s="1235"/>
      <c r="E23" s="1235"/>
      <c r="F23" s="1235">
        <v>1</v>
      </c>
      <c r="G23" s="902"/>
      <c r="H23" s="902"/>
      <c r="I23" s="1235"/>
      <c r="J23" s="1235">
        <v>1</v>
      </c>
      <c r="K23" s="910"/>
      <c r="L23" s="594" t="str">
        <f>mergeValue(A23) &amp;"."&amp; mergeValue(B23)&amp;"."&amp; mergeValue(C23)&amp;"."&amp; mergeValue(D23)&amp;"."&amp; mergeValue(E23)&amp;"."&amp; mergeValue(F23)</f>
        <v>1.1.1.1.1.1</v>
      </c>
      <c r="M23" s="556" t="s">
        <v>10</v>
      </c>
      <c r="N23" s="582"/>
      <c r="O23" s="1238"/>
      <c r="P23" s="1239"/>
      <c r="Q23" s="1239"/>
      <c r="R23" s="1239"/>
      <c r="S23" s="1239"/>
      <c r="T23" s="1239"/>
      <c r="U23" s="1239"/>
      <c r="V23" s="1240"/>
      <c r="W23" s="631" t="s">
        <v>635</v>
      </c>
      <c r="Y23" s="505" t="str">
        <f>strCheckUnique(Z23:Z26)</f>
        <v/>
      </c>
      <c r="AA23" s="505" t="str">
        <f>IF(O23="","",O23 &amp; ":_")</f>
        <v/>
      </c>
    </row>
    <row r="24" spans="1:33" ht="189" customHeight="1">
      <c r="A24" s="1235"/>
      <c r="B24" s="1235"/>
      <c r="C24" s="1235"/>
      <c r="D24" s="1235"/>
      <c r="E24" s="1235"/>
      <c r="F24" s="1235"/>
      <c r="G24" s="902">
        <v>1</v>
      </c>
      <c r="H24" s="902"/>
      <c r="I24" s="1235"/>
      <c r="J24" s="1235"/>
      <c r="K24" s="910">
        <v>1</v>
      </c>
      <c r="L24" s="594" t="str">
        <f>mergeValue(A24) &amp;"."&amp; mergeValue(B24)&amp;"."&amp; mergeValue(C24)&amp;"."&amp; mergeValue(D24)&amp;"."&amp; mergeValue(E24)&amp;"."&amp; mergeValue(F24)&amp;"."&amp; mergeValue(G24)</f>
        <v>1.1.1.1.1.1.1</v>
      </c>
      <c r="M24" s="1066"/>
      <c r="N24" s="587"/>
      <c r="O24" s="1075"/>
      <c r="P24" s="563"/>
      <c r="Q24" s="563"/>
      <c r="R24" s="1245"/>
      <c r="S24" s="1231" t="s">
        <v>83</v>
      </c>
      <c r="T24" s="1245"/>
      <c r="U24" s="1231" t="s">
        <v>84</v>
      </c>
      <c r="V24" s="579"/>
      <c r="W24" s="1206" t="s">
        <v>655</v>
      </c>
      <c r="X24" s="501" t="str">
        <f>strCheckDate(O25:V25)</f>
        <v/>
      </c>
      <c r="Y24" s="505"/>
      <c r="Z24" s="505" t="str">
        <f>IF(M24="","",M24 )</f>
        <v/>
      </c>
      <c r="AA24" s="505"/>
      <c r="AB24" s="505"/>
      <c r="AC24" s="505"/>
    </row>
    <row r="25" spans="1:33" ht="11.25" hidden="1">
      <c r="A25" s="1235"/>
      <c r="B25" s="1235"/>
      <c r="C25" s="1235"/>
      <c r="D25" s="1235"/>
      <c r="E25" s="1235"/>
      <c r="F25" s="1235"/>
      <c r="G25" s="902"/>
      <c r="H25" s="902"/>
      <c r="I25" s="1235"/>
      <c r="J25" s="1235"/>
      <c r="K25" s="910"/>
      <c r="L25" s="601"/>
      <c r="M25" s="647"/>
      <c r="N25" s="587"/>
      <c r="O25" s="585"/>
      <c r="P25" s="563"/>
      <c r="Q25" s="585" t="str">
        <f>R24 &amp; "-" &amp; T24</f>
        <v>-</v>
      </c>
      <c r="R25" s="1230"/>
      <c r="S25" s="1231"/>
      <c r="T25" s="1230"/>
      <c r="U25" s="1231"/>
      <c r="V25" s="579"/>
      <c r="W25" s="1207"/>
    </row>
    <row r="26" spans="1:33" s="477" customFormat="1" ht="15" customHeight="1">
      <c r="A26" s="1235"/>
      <c r="B26" s="1235"/>
      <c r="C26" s="1235"/>
      <c r="D26" s="1235"/>
      <c r="E26" s="1235"/>
      <c r="F26" s="1235"/>
      <c r="G26" s="904"/>
      <c r="H26" s="902"/>
      <c r="I26" s="1235"/>
      <c r="J26" s="1235"/>
      <c r="K26" s="909"/>
      <c r="L26" s="539"/>
      <c r="M26" s="558" t="s">
        <v>25</v>
      </c>
      <c r="N26" s="552"/>
      <c r="O26" s="546"/>
      <c r="P26" s="546"/>
      <c r="Q26" s="546"/>
      <c r="R26" s="574"/>
      <c r="S26" s="565"/>
      <c r="T26" s="564"/>
      <c r="U26" s="552"/>
      <c r="V26" s="561"/>
      <c r="W26" s="1208"/>
      <c r="X26" s="502"/>
      <c r="Y26" s="502"/>
      <c r="Z26" s="502"/>
      <c r="AA26" s="502"/>
      <c r="AB26" s="502"/>
      <c r="AC26" s="502"/>
      <c r="AD26" s="502"/>
      <c r="AE26" s="502"/>
      <c r="AF26" s="502"/>
      <c r="AG26" s="502"/>
    </row>
    <row r="27" spans="1:33" s="477" customFormat="1" ht="15" customHeight="1">
      <c r="A27" s="1235"/>
      <c r="B27" s="1235"/>
      <c r="C27" s="1235"/>
      <c r="D27" s="1235"/>
      <c r="E27" s="1235"/>
      <c r="F27" s="904"/>
      <c r="G27" s="904"/>
      <c r="H27" s="902"/>
      <c r="I27" s="1235"/>
      <c r="J27" s="904"/>
      <c r="K27" s="909"/>
      <c r="L27" s="539"/>
      <c r="M27" s="557" t="s">
        <v>11</v>
      </c>
      <c r="N27" s="551"/>
      <c r="O27" s="546"/>
      <c r="P27" s="546"/>
      <c r="Q27" s="546"/>
      <c r="R27" s="574"/>
      <c r="S27" s="565"/>
      <c r="T27" s="564"/>
      <c r="U27" s="551"/>
      <c r="V27" s="565"/>
      <c r="W27" s="561"/>
      <c r="X27" s="502"/>
      <c r="Y27" s="502"/>
      <c r="Z27" s="502"/>
      <c r="AA27" s="502"/>
      <c r="AB27" s="502"/>
      <c r="AC27" s="502"/>
      <c r="AD27" s="502"/>
      <c r="AE27" s="502"/>
      <c r="AF27" s="502"/>
      <c r="AG27" s="502"/>
    </row>
    <row r="28" spans="1:33" s="477" customFormat="1" ht="15" customHeight="1">
      <c r="A28" s="1235"/>
      <c r="B28" s="1235"/>
      <c r="C28" s="1235"/>
      <c r="D28" s="1235"/>
      <c r="E28" s="908"/>
      <c r="F28" s="904"/>
      <c r="G28" s="904"/>
      <c r="H28" s="904"/>
      <c r="I28" s="900"/>
      <c r="J28" s="897"/>
      <c r="K28" s="907"/>
      <c r="L28" s="539"/>
      <c r="M28" s="552" t="s">
        <v>12</v>
      </c>
      <c r="N28" s="550"/>
      <c r="O28" s="546"/>
      <c r="P28" s="546"/>
      <c r="Q28" s="546"/>
      <c r="R28" s="574"/>
      <c r="S28" s="565"/>
      <c r="T28" s="564"/>
      <c r="U28" s="550"/>
      <c r="V28" s="565"/>
      <c r="W28" s="561"/>
      <c r="X28" s="502"/>
      <c r="Y28" s="502"/>
      <c r="Z28" s="502"/>
      <c r="AA28" s="502"/>
      <c r="AB28" s="502"/>
      <c r="AC28" s="502"/>
      <c r="AD28" s="502"/>
      <c r="AE28" s="502"/>
      <c r="AF28" s="502"/>
      <c r="AG28" s="502"/>
    </row>
    <row r="29" spans="1:33" s="477" customFormat="1" ht="15" customHeight="1">
      <c r="A29" s="1235"/>
      <c r="B29" s="1235"/>
      <c r="C29" s="1235"/>
      <c r="D29" s="908"/>
      <c r="E29" s="908"/>
      <c r="F29" s="904"/>
      <c r="G29" s="904"/>
      <c r="H29" s="904"/>
      <c r="I29" s="900"/>
      <c r="J29" s="897"/>
      <c r="K29" s="907"/>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row>
    <row r="30" spans="1:33" s="477" customFormat="1" ht="15" customHeight="1">
      <c r="A30" s="1235"/>
      <c r="B30" s="1235"/>
      <c r="C30" s="908"/>
      <c r="D30" s="908"/>
      <c r="E30" s="908"/>
      <c r="F30" s="908"/>
      <c r="G30" s="913"/>
      <c r="H30" s="900"/>
      <c r="I30" s="911"/>
      <c r="J30" s="897"/>
      <c r="K30" s="912"/>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row>
    <row r="31" spans="1:33" s="477" customFormat="1" ht="15" customHeight="1">
      <c r="A31" s="1235"/>
      <c r="B31" s="908"/>
      <c r="C31" s="908"/>
      <c r="D31" s="908"/>
      <c r="E31" s="908"/>
      <c r="F31" s="908"/>
      <c r="G31" s="913"/>
      <c r="H31" s="900"/>
      <c r="I31" s="900"/>
      <c r="J31" s="897"/>
      <c r="K31" s="907"/>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row>
    <row r="32" spans="1:33" s="477" customFormat="1" ht="15" customHeight="1">
      <c r="A32" s="896"/>
      <c r="B32" s="896"/>
      <c r="C32" s="896"/>
      <c r="D32" s="896"/>
      <c r="E32" s="896"/>
      <c r="F32" s="896"/>
      <c r="G32" s="896"/>
      <c r="H32" s="896"/>
      <c r="I32" s="896"/>
      <c r="J32" s="896"/>
      <c r="K32" s="896"/>
      <c r="L32" s="539"/>
      <c r="M32" s="566" t="s">
        <v>308</v>
      </c>
      <c r="N32" s="550"/>
      <c r="O32" s="546"/>
      <c r="P32" s="546"/>
      <c r="Q32" s="546"/>
      <c r="R32" s="574"/>
      <c r="S32" s="565"/>
      <c r="T32" s="564"/>
      <c r="U32" s="550"/>
      <c r="V32" s="565"/>
      <c r="W32" s="561"/>
      <c r="X32" s="502"/>
      <c r="Y32" s="502"/>
      <c r="Z32" s="502"/>
      <c r="AA32" s="502"/>
      <c r="AB32" s="502"/>
      <c r="AC32" s="502"/>
      <c r="AD32" s="502"/>
      <c r="AE32" s="502"/>
      <c r="AF32" s="502"/>
      <c r="AG32" s="502"/>
    </row>
    <row r="33" spans="12:23" ht="3" customHeight="1">
      <c r="L33" s="487"/>
      <c r="M33" s="487"/>
      <c r="N33" s="487"/>
      <c r="O33" s="487"/>
      <c r="P33" s="487"/>
      <c r="Q33" s="487"/>
      <c r="R33" s="487"/>
      <c r="S33" s="487"/>
      <c r="T33" s="487"/>
      <c r="U33" s="487"/>
    </row>
    <row r="34" spans="12:23" ht="133.5" customHeight="1">
      <c r="L34" s="1">
        <v>1</v>
      </c>
      <c r="M34" s="1199" t="s">
        <v>631</v>
      </c>
      <c r="N34" s="1199"/>
      <c r="O34" s="1199"/>
      <c r="P34" s="1199"/>
      <c r="Q34" s="1199"/>
      <c r="R34" s="1199"/>
      <c r="S34" s="1199"/>
      <c r="T34" s="1199"/>
      <c r="U34" s="1199"/>
      <c r="V34" s="1199"/>
      <c r="W34" s="1199"/>
    </row>
  </sheetData>
  <sheetProtection password="FA9C" sheet="1" objects="1" scenarios="1" formatColumns="0" formatRows="0"/>
  <dataConsolidate link="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50</v>
      </c>
    </row>
    <row r="2" spans="1:20" ht="22.5">
      <c r="F2" s="1200" t="s">
        <v>490</v>
      </c>
      <c r="G2" s="1201"/>
      <c r="H2" s="1202"/>
      <c r="I2" s="641"/>
    </row>
    <row r="3" spans="1:20" ht="3" customHeight="1"/>
    <row r="4" spans="1:20" s="571" customFormat="1" ht="11.25">
      <c r="A4" s="591"/>
      <c r="B4" s="591"/>
      <c r="C4" s="591"/>
      <c r="D4" s="591"/>
      <c r="F4" s="1152" t="s">
        <v>453</v>
      </c>
      <c r="G4" s="1152"/>
      <c r="H4" s="1152"/>
      <c r="I4" s="1203" t="s">
        <v>454</v>
      </c>
      <c r="J4" s="591"/>
      <c r="K4" s="591"/>
      <c r="L4" s="591"/>
      <c r="M4" s="591"/>
      <c r="N4" s="591"/>
      <c r="O4" s="591"/>
      <c r="P4" s="591"/>
      <c r="Q4" s="591"/>
      <c r="R4" s="591"/>
      <c r="S4" s="591"/>
      <c r="T4" s="591"/>
    </row>
    <row r="5" spans="1:20" s="571" customFormat="1" ht="11.25" customHeight="1">
      <c r="A5" s="591"/>
      <c r="B5" s="591"/>
      <c r="C5" s="591"/>
      <c r="D5" s="591"/>
      <c r="F5" s="607" t="s">
        <v>91</v>
      </c>
      <c r="G5" s="619" t="s">
        <v>456</v>
      </c>
      <c r="H5" s="606" t="s">
        <v>441</v>
      </c>
      <c r="I5" s="1203"/>
      <c r="J5" s="591"/>
      <c r="K5" s="591"/>
      <c r="L5" s="591"/>
      <c r="M5" s="591"/>
      <c r="N5" s="591"/>
      <c r="O5" s="591"/>
      <c r="P5" s="591"/>
      <c r="Q5" s="591"/>
      <c r="R5" s="591"/>
      <c r="S5" s="591"/>
      <c r="T5" s="591"/>
    </row>
    <row r="6" spans="1:20" s="571" customFormat="1" ht="12" customHeight="1">
      <c r="A6" s="591"/>
      <c r="B6" s="591"/>
      <c r="C6" s="591"/>
      <c r="D6" s="591"/>
      <c r="F6" s="608" t="s">
        <v>92</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491</v>
      </c>
      <c r="H7" s="605" t="str">
        <f>IF(dateCh="","",dateCh)</f>
        <v>18.12.2019</v>
      </c>
      <c r="I7" s="582" t="s">
        <v>492</v>
      </c>
      <c r="J7" s="616"/>
      <c r="K7" s="591"/>
      <c r="L7" s="591"/>
      <c r="M7" s="591"/>
      <c r="N7" s="591"/>
      <c r="O7" s="591"/>
      <c r="P7" s="591"/>
      <c r="Q7" s="591"/>
      <c r="R7" s="591"/>
      <c r="S7" s="591"/>
      <c r="T7" s="591"/>
    </row>
    <row r="8" spans="1:20" s="571" customFormat="1" ht="45">
      <c r="A8" s="1204">
        <v>1</v>
      </c>
      <c r="B8" s="591"/>
      <c r="C8" s="591"/>
      <c r="D8" s="591"/>
      <c r="F8" s="617" t="str">
        <f>"2." &amp;mergeValue(A8)</f>
        <v>2.1</v>
      </c>
      <c r="G8" s="633" t="s">
        <v>493</v>
      </c>
      <c r="H8" s="605"/>
      <c r="I8" s="582" t="s">
        <v>589</v>
      </c>
      <c r="J8" s="616"/>
      <c r="K8" s="591"/>
      <c r="L8" s="591"/>
      <c r="M8" s="591"/>
      <c r="N8" s="591"/>
      <c r="O8" s="591"/>
      <c r="P8" s="591"/>
      <c r="Q8" s="591"/>
      <c r="R8" s="591"/>
      <c r="S8" s="591"/>
      <c r="T8" s="591"/>
    </row>
    <row r="9" spans="1:20" s="571" customFormat="1" ht="22.5">
      <c r="A9" s="1204"/>
      <c r="B9" s="591"/>
      <c r="C9" s="591"/>
      <c r="D9" s="591"/>
      <c r="F9" s="617" t="str">
        <f>"3." &amp;mergeValue(A9)</f>
        <v>3.1</v>
      </c>
      <c r="G9" s="633" t="s">
        <v>494</v>
      </c>
      <c r="H9" s="605"/>
      <c r="I9" s="582" t="s">
        <v>587</v>
      </c>
      <c r="J9" s="616"/>
      <c r="K9" s="591"/>
      <c r="L9" s="591"/>
      <c r="M9" s="591"/>
      <c r="N9" s="591"/>
      <c r="O9" s="591"/>
      <c r="P9" s="591"/>
      <c r="Q9" s="591"/>
      <c r="R9" s="591"/>
      <c r="S9" s="591"/>
      <c r="T9" s="591"/>
    </row>
    <row r="10" spans="1:20" s="571" customFormat="1" ht="22.5">
      <c r="A10" s="1204"/>
      <c r="B10" s="591"/>
      <c r="C10" s="591"/>
      <c r="D10" s="591"/>
      <c r="F10" s="617" t="str">
        <f>"4."&amp;mergeValue(A10)</f>
        <v>4.1</v>
      </c>
      <c r="G10" s="633" t="s">
        <v>495</v>
      </c>
      <c r="H10" s="606" t="s">
        <v>457</v>
      </c>
      <c r="I10" s="582"/>
      <c r="J10" s="616"/>
      <c r="K10" s="591"/>
      <c r="L10" s="591"/>
      <c r="M10" s="591"/>
      <c r="N10" s="591"/>
      <c r="O10" s="591"/>
      <c r="P10" s="591"/>
      <c r="Q10" s="591"/>
      <c r="R10" s="591"/>
      <c r="S10" s="591"/>
      <c r="T10" s="591"/>
    </row>
    <row r="11" spans="1:20" s="571" customFormat="1" ht="18.75">
      <c r="A11" s="1204"/>
      <c r="B11" s="1204">
        <v>1</v>
      </c>
      <c r="C11" s="624"/>
      <c r="D11" s="624"/>
      <c r="F11" s="617" t="str">
        <f>"4."&amp;mergeValue(A11) &amp;"."&amp;mergeValue(B11)</f>
        <v>4.1.1</v>
      </c>
      <c r="G11" s="612" t="s">
        <v>591</v>
      </c>
      <c r="H11" s="605" t="str">
        <f>IF(region_name="","",region_name)</f>
        <v>Челябинская область</v>
      </c>
      <c r="I11" s="582" t="s">
        <v>498</v>
      </c>
      <c r="J11" s="616"/>
      <c r="K11" s="591"/>
      <c r="L11" s="591"/>
      <c r="M11" s="591"/>
      <c r="N11" s="591"/>
      <c r="O11" s="591"/>
      <c r="P11" s="591"/>
      <c r="Q11" s="591"/>
      <c r="R11" s="591"/>
      <c r="S11" s="591"/>
      <c r="T11" s="591"/>
    </row>
    <row r="12" spans="1:20" s="571" customFormat="1" ht="22.5">
      <c r="A12" s="1204"/>
      <c r="B12" s="1204"/>
      <c r="C12" s="1204">
        <v>1</v>
      </c>
      <c r="D12" s="624"/>
      <c r="F12" s="617" t="str">
        <f>"4."&amp;mergeValue(A12) &amp;"."&amp;mergeValue(B12)&amp;"."&amp;mergeValue(C12)</f>
        <v>4.1.1.1</v>
      </c>
      <c r="G12" s="623" t="s">
        <v>496</v>
      </c>
      <c r="H12" s="605"/>
      <c r="I12" s="582" t="s">
        <v>499</v>
      </c>
      <c r="J12" s="616"/>
      <c r="K12" s="591"/>
      <c r="L12" s="591"/>
      <c r="M12" s="591"/>
      <c r="N12" s="591"/>
      <c r="O12" s="591"/>
      <c r="P12" s="591"/>
      <c r="Q12" s="591"/>
      <c r="R12" s="591"/>
      <c r="S12" s="591"/>
      <c r="T12" s="591"/>
    </row>
    <row r="13" spans="1:20" s="571" customFormat="1" ht="39" customHeight="1">
      <c r="A13" s="1204"/>
      <c r="B13" s="1204"/>
      <c r="C13" s="1204"/>
      <c r="D13" s="624">
        <v>1</v>
      </c>
      <c r="F13" s="617" t="str">
        <f>"4."&amp;mergeValue(A13) &amp;"."&amp;mergeValue(B13)&amp;"."&amp;mergeValue(C13)&amp;"."&amp;mergeValue(D13)</f>
        <v>4.1.1.1.1</v>
      </c>
      <c r="G13" s="634" t="s">
        <v>497</v>
      </c>
      <c r="H13" s="605"/>
      <c r="I13" s="1205" t="s">
        <v>590</v>
      </c>
      <c r="J13" s="616"/>
      <c r="K13" s="591"/>
      <c r="L13" s="591"/>
      <c r="M13" s="591"/>
      <c r="N13" s="591"/>
      <c r="O13" s="591"/>
      <c r="P13" s="591"/>
      <c r="Q13" s="591"/>
      <c r="R13" s="591"/>
      <c r="S13" s="591"/>
      <c r="T13" s="591"/>
    </row>
    <row r="14" spans="1:20" s="571" customFormat="1" ht="18.75">
      <c r="A14" s="1204"/>
      <c r="B14" s="1204"/>
      <c r="C14" s="1204"/>
      <c r="D14" s="624"/>
      <c r="F14" s="620"/>
      <c r="G14" s="551" t="s">
        <v>4</v>
      </c>
      <c r="H14" s="625"/>
      <c r="I14" s="1205"/>
      <c r="J14" s="616"/>
      <c r="K14" s="591"/>
      <c r="L14" s="591"/>
      <c r="M14" s="591"/>
      <c r="N14" s="591"/>
      <c r="O14" s="591"/>
      <c r="P14" s="591"/>
      <c r="Q14" s="591"/>
      <c r="R14" s="591"/>
      <c r="S14" s="591"/>
      <c r="T14" s="591"/>
    </row>
    <row r="15" spans="1:20" s="571" customFormat="1" ht="18.75">
      <c r="A15" s="1204"/>
      <c r="B15" s="1204"/>
      <c r="C15" s="624"/>
      <c r="D15" s="624"/>
      <c r="F15" s="635"/>
      <c r="G15" s="578" t="s">
        <v>402</v>
      </c>
      <c r="H15" s="636"/>
      <c r="I15" s="637"/>
      <c r="J15" s="616"/>
      <c r="K15" s="591"/>
      <c r="L15" s="591"/>
      <c r="M15" s="591"/>
      <c r="N15" s="591"/>
      <c r="O15" s="591"/>
      <c r="P15" s="591"/>
      <c r="Q15" s="591"/>
      <c r="R15" s="591"/>
      <c r="S15" s="591"/>
      <c r="T15" s="591"/>
    </row>
    <row r="16" spans="1:20" s="571" customFormat="1" ht="18.75">
      <c r="A16" s="1204"/>
      <c r="B16" s="591"/>
      <c r="C16" s="591"/>
      <c r="D16" s="591"/>
      <c r="F16" s="620"/>
      <c r="G16" s="559" t="s">
        <v>505</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504</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9" t="s">
        <v>592</v>
      </c>
      <c r="H19" s="1199"/>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3.7109375" style="524" customWidth="1"/>
    <col min="16" max="17" width="1.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35" width="10.5703125" style="586"/>
    <col min="36" max="256" width="10.5703125" style="524"/>
    <col min="257" max="264" width="0" style="524" hidden="1" customWidth="1"/>
    <col min="265" max="267" width="3.7109375" style="524" customWidth="1"/>
    <col min="268" max="268" width="12.7109375" style="524" customWidth="1"/>
    <col min="269" max="269" width="47.42578125" style="524" customWidth="1"/>
    <col min="270" max="273" width="0" style="524" hidden="1" customWidth="1"/>
    <col min="274" max="274" width="11.7109375" style="524" customWidth="1"/>
    <col min="275" max="275" width="6.42578125" style="524" bestFit="1" customWidth="1"/>
    <col min="276" max="276" width="11.7109375" style="524" customWidth="1"/>
    <col min="277" max="277" width="0" style="524" hidden="1" customWidth="1"/>
    <col min="278" max="278" width="3.7109375" style="524" customWidth="1"/>
    <col min="279" max="279" width="11.140625" style="524" bestFit="1" customWidth="1"/>
    <col min="280" max="512" width="10.5703125" style="524"/>
    <col min="513" max="520" width="0" style="524" hidden="1" customWidth="1"/>
    <col min="521" max="523" width="3.7109375" style="524" customWidth="1"/>
    <col min="524" max="524" width="12.7109375" style="524" customWidth="1"/>
    <col min="525" max="525" width="47.42578125" style="524" customWidth="1"/>
    <col min="526" max="529" width="0" style="524" hidden="1" customWidth="1"/>
    <col min="530" max="530" width="11.7109375" style="524" customWidth="1"/>
    <col min="531" max="531" width="6.42578125" style="524" bestFit="1" customWidth="1"/>
    <col min="532" max="532" width="11.7109375" style="524" customWidth="1"/>
    <col min="533" max="533" width="0" style="524" hidden="1" customWidth="1"/>
    <col min="534" max="534" width="3.7109375" style="524" customWidth="1"/>
    <col min="535" max="535" width="11.140625" style="524" bestFit="1" customWidth="1"/>
    <col min="536" max="768" width="10.5703125" style="524"/>
    <col min="769" max="776" width="0" style="524" hidden="1" customWidth="1"/>
    <col min="777" max="779" width="3.7109375" style="524" customWidth="1"/>
    <col min="780" max="780" width="12.7109375" style="524" customWidth="1"/>
    <col min="781" max="781" width="47.42578125" style="524" customWidth="1"/>
    <col min="782" max="785" width="0" style="524" hidden="1" customWidth="1"/>
    <col min="786" max="786" width="11.7109375" style="524" customWidth="1"/>
    <col min="787" max="787" width="6.42578125" style="524" bestFit="1" customWidth="1"/>
    <col min="788" max="788" width="11.7109375" style="524" customWidth="1"/>
    <col min="789" max="789" width="0" style="524" hidden="1" customWidth="1"/>
    <col min="790" max="790" width="3.7109375" style="524" customWidth="1"/>
    <col min="791" max="791" width="11.140625" style="524" bestFit="1" customWidth="1"/>
    <col min="792" max="1024" width="10.5703125" style="524"/>
    <col min="1025" max="1032" width="0" style="524" hidden="1" customWidth="1"/>
    <col min="1033" max="1035" width="3.7109375" style="524" customWidth="1"/>
    <col min="1036" max="1036" width="12.7109375" style="524" customWidth="1"/>
    <col min="1037" max="1037" width="47.42578125" style="524" customWidth="1"/>
    <col min="1038" max="1041" width="0" style="524" hidden="1" customWidth="1"/>
    <col min="1042" max="1042" width="11.7109375" style="524" customWidth="1"/>
    <col min="1043" max="1043" width="6.42578125" style="524" bestFit="1" customWidth="1"/>
    <col min="1044" max="1044" width="11.7109375" style="524" customWidth="1"/>
    <col min="1045" max="1045" width="0" style="524" hidden="1" customWidth="1"/>
    <col min="1046" max="1046" width="3.7109375" style="524" customWidth="1"/>
    <col min="1047" max="1047" width="11.140625" style="524" bestFit="1" customWidth="1"/>
    <col min="1048" max="1280" width="10.5703125" style="524"/>
    <col min="1281" max="1288" width="0" style="524" hidden="1" customWidth="1"/>
    <col min="1289" max="1291" width="3.7109375" style="524" customWidth="1"/>
    <col min="1292" max="1292" width="12.7109375" style="524" customWidth="1"/>
    <col min="1293" max="1293" width="47.42578125" style="524" customWidth="1"/>
    <col min="1294" max="1297" width="0" style="524" hidden="1" customWidth="1"/>
    <col min="1298" max="1298" width="11.7109375" style="524" customWidth="1"/>
    <col min="1299" max="1299" width="6.42578125" style="524" bestFit="1" customWidth="1"/>
    <col min="1300" max="1300" width="11.7109375" style="524" customWidth="1"/>
    <col min="1301" max="1301" width="0" style="524" hidden="1" customWidth="1"/>
    <col min="1302" max="1302" width="3.7109375" style="524" customWidth="1"/>
    <col min="1303" max="1303" width="11.140625" style="524" bestFit="1" customWidth="1"/>
    <col min="1304" max="1536" width="10.5703125" style="524"/>
    <col min="1537" max="1544" width="0" style="524" hidden="1" customWidth="1"/>
    <col min="1545" max="1547" width="3.7109375" style="524" customWidth="1"/>
    <col min="1548" max="1548" width="12.7109375" style="524" customWidth="1"/>
    <col min="1549" max="1549" width="47.42578125" style="524" customWidth="1"/>
    <col min="1550" max="1553" width="0" style="524" hidden="1" customWidth="1"/>
    <col min="1554" max="1554" width="11.7109375" style="524" customWidth="1"/>
    <col min="1555" max="1555" width="6.42578125" style="524" bestFit="1" customWidth="1"/>
    <col min="1556" max="1556" width="11.7109375" style="524" customWidth="1"/>
    <col min="1557" max="1557" width="0" style="524" hidden="1" customWidth="1"/>
    <col min="1558" max="1558" width="3.7109375" style="524" customWidth="1"/>
    <col min="1559" max="1559" width="11.140625" style="524" bestFit="1" customWidth="1"/>
    <col min="1560" max="1792" width="10.5703125" style="524"/>
    <col min="1793" max="1800" width="0" style="524" hidden="1" customWidth="1"/>
    <col min="1801" max="1803" width="3.7109375" style="524" customWidth="1"/>
    <col min="1804" max="1804" width="12.7109375" style="524" customWidth="1"/>
    <col min="1805" max="1805" width="47.42578125" style="524" customWidth="1"/>
    <col min="1806" max="1809" width="0" style="524" hidden="1" customWidth="1"/>
    <col min="1810" max="1810" width="11.7109375" style="524" customWidth="1"/>
    <col min="1811" max="1811" width="6.42578125" style="524" bestFit="1" customWidth="1"/>
    <col min="1812" max="1812" width="11.7109375" style="524" customWidth="1"/>
    <col min="1813" max="1813" width="0" style="524" hidden="1" customWidth="1"/>
    <col min="1814" max="1814" width="3.7109375" style="524" customWidth="1"/>
    <col min="1815" max="1815" width="11.140625" style="524" bestFit="1" customWidth="1"/>
    <col min="1816" max="2048" width="10.5703125" style="524"/>
    <col min="2049" max="2056" width="0" style="524" hidden="1" customWidth="1"/>
    <col min="2057" max="2059" width="3.7109375" style="524" customWidth="1"/>
    <col min="2060" max="2060" width="12.7109375" style="524" customWidth="1"/>
    <col min="2061" max="2061" width="47.42578125" style="524" customWidth="1"/>
    <col min="2062" max="2065" width="0" style="524" hidden="1" customWidth="1"/>
    <col min="2066" max="2066" width="11.7109375" style="524" customWidth="1"/>
    <col min="2067" max="2067" width="6.42578125" style="524" bestFit="1" customWidth="1"/>
    <col min="2068" max="2068" width="11.7109375" style="524" customWidth="1"/>
    <col min="2069" max="2069" width="0" style="524" hidden="1" customWidth="1"/>
    <col min="2070" max="2070" width="3.7109375" style="524" customWidth="1"/>
    <col min="2071" max="2071" width="11.140625" style="524" bestFit="1" customWidth="1"/>
    <col min="2072" max="2304" width="10.5703125" style="524"/>
    <col min="2305" max="2312" width="0" style="524" hidden="1" customWidth="1"/>
    <col min="2313" max="2315" width="3.7109375" style="524" customWidth="1"/>
    <col min="2316" max="2316" width="12.7109375" style="524" customWidth="1"/>
    <col min="2317" max="2317" width="47.42578125" style="524" customWidth="1"/>
    <col min="2318" max="2321" width="0" style="524" hidden="1" customWidth="1"/>
    <col min="2322" max="2322" width="11.7109375" style="524" customWidth="1"/>
    <col min="2323" max="2323" width="6.42578125" style="524" bestFit="1" customWidth="1"/>
    <col min="2324" max="2324" width="11.7109375" style="524" customWidth="1"/>
    <col min="2325" max="2325" width="0" style="524" hidden="1" customWidth="1"/>
    <col min="2326" max="2326" width="3.7109375" style="524" customWidth="1"/>
    <col min="2327" max="2327" width="11.140625" style="524" bestFit="1" customWidth="1"/>
    <col min="2328" max="2560" width="10.5703125" style="524"/>
    <col min="2561" max="2568" width="0" style="524" hidden="1" customWidth="1"/>
    <col min="2569" max="2571" width="3.7109375" style="524" customWidth="1"/>
    <col min="2572" max="2572" width="12.7109375" style="524" customWidth="1"/>
    <col min="2573" max="2573" width="47.42578125" style="524" customWidth="1"/>
    <col min="2574" max="2577" width="0" style="524" hidden="1" customWidth="1"/>
    <col min="2578" max="2578" width="11.7109375" style="524" customWidth="1"/>
    <col min="2579" max="2579" width="6.42578125" style="524" bestFit="1" customWidth="1"/>
    <col min="2580" max="2580" width="11.7109375" style="524" customWidth="1"/>
    <col min="2581" max="2581" width="0" style="524" hidden="1" customWidth="1"/>
    <col min="2582" max="2582" width="3.7109375" style="524" customWidth="1"/>
    <col min="2583" max="2583" width="11.140625" style="524" bestFit="1" customWidth="1"/>
    <col min="2584" max="2816" width="10.5703125" style="524"/>
    <col min="2817" max="2824" width="0" style="524" hidden="1" customWidth="1"/>
    <col min="2825" max="2827" width="3.7109375" style="524" customWidth="1"/>
    <col min="2828" max="2828" width="12.7109375" style="524" customWidth="1"/>
    <col min="2829" max="2829" width="47.42578125" style="524" customWidth="1"/>
    <col min="2830" max="2833" width="0" style="524" hidden="1" customWidth="1"/>
    <col min="2834" max="2834" width="11.7109375" style="524" customWidth="1"/>
    <col min="2835" max="2835" width="6.42578125" style="524" bestFit="1" customWidth="1"/>
    <col min="2836" max="2836" width="11.7109375" style="524" customWidth="1"/>
    <col min="2837" max="2837" width="0" style="524" hidden="1" customWidth="1"/>
    <col min="2838" max="2838" width="3.7109375" style="524" customWidth="1"/>
    <col min="2839" max="2839" width="11.140625" style="524" bestFit="1" customWidth="1"/>
    <col min="2840" max="3072" width="10.5703125" style="524"/>
    <col min="3073" max="3080" width="0" style="524" hidden="1" customWidth="1"/>
    <col min="3081" max="3083" width="3.7109375" style="524" customWidth="1"/>
    <col min="3084" max="3084" width="12.7109375" style="524" customWidth="1"/>
    <col min="3085" max="3085" width="47.42578125" style="524" customWidth="1"/>
    <col min="3086" max="3089" width="0" style="524" hidden="1" customWidth="1"/>
    <col min="3090" max="3090" width="11.7109375" style="524" customWidth="1"/>
    <col min="3091" max="3091" width="6.42578125" style="524" bestFit="1" customWidth="1"/>
    <col min="3092" max="3092" width="11.7109375" style="524" customWidth="1"/>
    <col min="3093" max="3093" width="0" style="524" hidden="1" customWidth="1"/>
    <col min="3094" max="3094" width="3.7109375" style="524" customWidth="1"/>
    <col min="3095" max="3095" width="11.140625" style="524" bestFit="1" customWidth="1"/>
    <col min="3096" max="3328" width="10.5703125" style="524"/>
    <col min="3329" max="3336" width="0" style="524" hidden="1" customWidth="1"/>
    <col min="3337" max="3339" width="3.7109375" style="524" customWidth="1"/>
    <col min="3340" max="3340" width="12.7109375" style="524" customWidth="1"/>
    <col min="3341" max="3341" width="47.42578125" style="524" customWidth="1"/>
    <col min="3342" max="3345" width="0" style="524" hidden="1" customWidth="1"/>
    <col min="3346" max="3346" width="11.7109375" style="524" customWidth="1"/>
    <col min="3347" max="3347" width="6.42578125" style="524" bestFit="1" customWidth="1"/>
    <col min="3348" max="3348" width="11.7109375" style="524" customWidth="1"/>
    <col min="3349" max="3349" width="0" style="524" hidden="1" customWidth="1"/>
    <col min="3350" max="3350" width="3.7109375" style="524" customWidth="1"/>
    <col min="3351" max="3351" width="11.140625" style="524" bestFit="1" customWidth="1"/>
    <col min="3352" max="3584" width="10.5703125" style="524"/>
    <col min="3585" max="3592" width="0" style="524" hidden="1" customWidth="1"/>
    <col min="3593" max="3595" width="3.7109375" style="524" customWidth="1"/>
    <col min="3596" max="3596" width="12.7109375" style="524" customWidth="1"/>
    <col min="3597" max="3597" width="47.42578125" style="524" customWidth="1"/>
    <col min="3598" max="3601" width="0" style="524" hidden="1" customWidth="1"/>
    <col min="3602" max="3602" width="11.7109375" style="524" customWidth="1"/>
    <col min="3603" max="3603" width="6.42578125" style="524" bestFit="1" customWidth="1"/>
    <col min="3604" max="3604" width="11.7109375" style="524" customWidth="1"/>
    <col min="3605" max="3605" width="0" style="524" hidden="1" customWidth="1"/>
    <col min="3606" max="3606" width="3.7109375" style="524" customWidth="1"/>
    <col min="3607" max="3607" width="11.140625" style="524" bestFit="1" customWidth="1"/>
    <col min="3608" max="3840" width="10.5703125" style="524"/>
    <col min="3841" max="3848" width="0" style="524" hidden="1" customWidth="1"/>
    <col min="3849" max="3851" width="3.7109375" style="524" customWidth="1"/>
    <col min="3852" max="3852" width="12.7109375" style="524" customWidth="1"/>
    <col min="3853" max="3853" width="47.42578125" style="524" customWidth="1"/>
    <col min="3854" max="3857" width="0" style="524" hidden="1" customWidth="1"/>
    <col min="3858" max="3858" width="11.7109375" style="524" customWidth="1"/>
    <col min="3859" max="3859" width="6.42578125" style="524" bestFit="1" customWidth="1"/>
    <col min="3860" max="3860" width="11.7109375" style="524" customWidth="1"/>
    <col min="3861" max="3861" width="0" style="524" hidden="1" customWidth="1"/>
    <col min="3862" max="3862" width="3.7109375" style="524" customWidth="1"/>
    <col min="3863" max="3863" width="11.140625" style="524" bestFit="1" customWidth="1"/>
    <col min="3864" max="4096" width="10.5703125" style="524"/>
    <col min="4097" max="4104" width="0" style="524" hidden="1" customWidth="1"/>
    <col min="4105" max="4107" width="3.7109375" style="524" customWidth="1"/>
    <col min="4108" max="4108" width="12.7109375" style="524" customWidth="1"/>
    <col min="4109" max="4109" width="47.42578125" style="524" customWidth="1"/>
    <col min="4110" max="4113" width="0" style="524" hidden="1" customWidth="1"/>
    <col min="4114" max="4114" width="11.7109375" style="524" customWidth="1"/>
    <col min="4115" max="4115" width="6.42578125" style="524" bestFit="1" customWidth="1"/>
    <col min="4116" max="4116" width="11.7109375" style="524" customWidth="1"/>
    <col min="4117" max="4117" width="0" style="524" hidden="1" customWidth="1"/>
    <col min="4118" max="4118" width="3.7109375" style="524" customWidth="1"/>
    <col min="4119" max="4119" width="11.140625" style="524" bestFit="1" customWidth="1"/>
    <col min="4120" max="4352" width="10.5703125" style="524"/>
    <col min="4353" max="4360" width="0" style="524" hidden="1" customWidth="1"/>
    <col min="4361" max="4363" width="3.7109375" style="524" customWidth="1"/>
    <col min="4364" max="4364" width="12.7109375" style="524" customWidth="1"/>
    <col min="4365" max="4365" width="47.42578125" style="524" customWidth="1"/>
    <col min="4366" max="4369" width="0" style="524" hidden="1" customWidth="1"/>
    <col min="4370" max="4370" width="11.7109375" style="524" customWidth="1"/>
    <col min="4371" max="4371" width="6.42578125" style="524" bestFit="1" customWidth="1"/>
    <col min="4372" max="4372" width="11.7109375" style="524" customWidth="1"/>
    <col min="4373" max="4373" width="0" style="524" hidden="1" customWidth="1"/>
    <col min="4374" max="4374" width="3.7109375" style="524" customWidth="1"/>
    <col min="4375" max="4375" width="11.140625" style="524" bestFit="1" customWidth="1"/>
    <col min="4376" max="4608" width="10.5703125" style="524"/>
    <col min="4609" max="4616" width="0" style="524" hidden="1" customWidth="1"/>
    <col min="4617" max="4619" width="3.7109375" style="524" customWidth="1"/>
    <col min="4620" max="4620" width="12.7109375" style="524" customWidth="1"/>
    <col min="4621" max="4621" width="47.42578125" style="524" customWidth="1"/>
    <col min="4622" max="4625" width="0" style="524" hidden="1" customWidth="1"/>
    <col min="4626" max="4626" width="11.7109375" style="524" customWidth="1"/>
    <col min="4627" max="4627" width="6.42578125" style="524" bestFit="1" customWidth="1"/>
    <col min="4628" max="4628" width="11.7109375" style="524" customWidth="1"/>
    <col min="4629" max="4629" width="0" style="524" hidden="1" customWidth="1"/>
    <col min="4630" max="4630" width="3.7109375" style="524" customWidth="1"/>
    <col min="4631" max="4631" width="11.140625" style="524" bestFit="1" customWidth="1"/>
    <col min="4632" max="4864" width="10.5703125" style="524"/>
    <col min="4865" max="4872" width="0" style="524" hidden="1" customWidth="1"/>
    <col min="4873" max="4875" width="3.7109375" style="524" customWidth="1"/>
    <col min="4876" max="4876" width="12.7109375" style="524" customWidth="1"/>
    <col min="4877" max="4877" width="47.42578125" style="524" customWidth="1"/>
    <col min="4878" max="4881" width="0" style="524" hidden="1" customWidth="1"/>
    <col min="4882" max="4882" width="11.7109375" style="524" customWidth="1"/>
    <col min="4883" max="4883" width="6.42578125" style="524" bestFit="1" customWidth="1"/>
    <col min="4884" max="4884" width="11.7109375" style="524" customWidth="1"/>
    <col min="4885" max="4885" width="0" style="524" hidden="1" customWidth="1"/>
    <col min="4886" max="4886" width="3.7109375" style="524" customWidth="1"/>
    <col min="4887" max="4887" width="11.140625" style="524" bestFit="1" customWidth="1"/>
    <col min="4888" max="5120" width="10.5703125" style="524"/>
    <col min="5121" max="5128" width="0" style="524" hidden="1" customWidth="1"/>
    <col min="5129" max="5131" width="3.7109375" style="524" customWidth="1"/>
    <col min="5132" max="5132" width="12.7109375" style="524" customWidth="1"/>
    <col min="5133" max="5133" width="47.42578125" style="524" customWidth="1"/>
    <col min="5134" max="5137" width="0" style="524" hidden="1" customWidth="1"/>
    <col min="5138" max="5138" width="11.7109375" style="524" customWidth="1"/>
    <col min="5139" max="5139" width="6.42578125" style="524" bestFit="1" customWidth="1"/>
    <col min="5140" max="5140" width="11.7109375" style="524" customWidth="1"/>
    <col min="5141" max="5141" width="0" style="524" hidden="1" customWidth="1"/>
    <col min="5142" max="5142" width="3.7109375" style="524" customWidth="1"/>
    <col min="5143" max="5143" width="11.140625" style="524" bestFit="1" customWidth="1"/>
    <col min="5144" max="5376" width="10.5703125" style="524"/>
    <col min="5377" max="5384" width="0" style="524" hidden="1" customWidth="1"/>
    <col min="5385" max="5387" width="3.7109375" style="524" customWidth="1"/>
    <col min="5388" max="5388" width="12.7109375" style="524" customWidth="1"/>
    <col min="5389" max="5389" width="47.42578125" style="524" customWidth="1"/>
    <col min="5390" max="5393" width="0" style="524" hidden="1" customWidth="1"/>
    <col min="5394" max="5394" width="11.7109375" style="524" customWidth="1"/>
    <col min="5395" max="5395" width="6.42578125" style="524" bestFit="1" customWidth="1"/>
    <col min="5396" max="5396" width="11.7109375" style="524" customWidth="1"/>
    <col min="5397" max="5397" width="0" style="524" hidden="1" customWidth="1"/>
    <col min="5398" max="5398" width="3.7109375" style="524" customWidth="1"/>
    <col min="5399" max="5399" width="11.140625" style="524" bestFit="1" customWidth="1"/>
    <col min="5400" max="5632" width="10.5703125" style="524"/>
    <col min="5633" max="5640" width="0" style="524" hidden="1" customWidth="1"/>
    <col min="5641" max="5643" width="3.7109375" style="524" customWidth="1"/>
    <col min="5644" max="5644" width="12.7109375" style="524" customWidth="1"/>
    <col min="5645" max="5645" width="47.42578125" style="524" customWidth="1"/>
    <col min="5646" max="5649" width="0" style="524" hidden="1" customWidth="1"/>
    <col min="5650" max="5650" width="11.7109375" style="524" customWidth="1"/>
    <col min="5651" max="5651" width="6.42578125" style="524" bestFit="1" customWidth="1"/>
    <col min="5652" max="5652" width="11.7109375" style="524" customWidth="1"/>
    <col min="5653" max="5653" width="0" style="524" hidden="1" customWidth="1"/>
    <col min="5654" max="5654" width="3.7109375" style="524" customWidth="1"/>
    <col min="5655" max="5655" width="11.140625" style="524" bestFit="1" customWidth="1"/>
    <col min="5656" max="5888" width="10.5703125" style="524"/>
    <col min="5889" max="5896" width="0" style="524" hidden="1" customWidth="1"/>
    <col min="5897" max="5899" width="3.7109375" style="524" customWidth="1"/>
    <col min="5900" max="5900" width="12.7109375" style="524" customWidth="1"/>
    <col min="5901" max="5901" width="47.42578125" style="524" customWidth="1"/>
    <col min="5902" max="5905" width="0" style="524" hidden="1" customWidth="1"/>
    <col min="5906" max="5906" width="11.7109375" style="524" customWidth="1"/>
    <col min="5907" max="5907" width="6.42578125" style="524" bestFit="1" customWidth="1"/>
    <col min="5908" max="5908" width="11.7109375" style="524" customWidth="1"/>
    <col min="5909" max="5909" width="0" style="524" hidden="1" customWidth="1"/>
    <col min="5910" max="5910" width="3.7109375" style="524" customWidth="1"/>
    <col min="5911" max="5911" width="11.140625" style="524" bestFit="1" customWidth="1"/>
    <col min="5912" max="6144" width="10.5703125" style="524"/>
    <col min="6145" max="6152" width="0" style="524" hidden="1" customWidth="1"/>
    <col min="6153" max="6155" width="3.7109375" style="524" customWidth="1"/>
    <col min="6156" max="6156" width="12.7109375" style="524" customWidth="1"/>
    <col min="6157" max="6157" width="47.42578125" style="524" customWidth="1"/>
    <col min="6158" max="6161" width="0" style="524" hidden="1" customWidth="1"/>
    <col min="6162" max="6162" width="11.7109375" style="524" customWidth="1"/>
    <col min="6163" max="6163" width="6.42578125" style="524" bestFit="1" customWidth="1"/>
    <col min="6164" max="6164" width="11.7109375" style="524" customWidth="1"/>
    <col min="6165" max="6165" width="0" style="524" hidden="1" customWidth="1"/>
    <col min="6166" max="6166" width="3.7109375" style="524" customWidth="1"/>
    <col min="6167" max="6167" width="11.140625" style="524" bestFit="1" customWidth="1"/>
    <col min="6168" max="6400" width="10.5703125" style="524"/>
    <col min="6401" max="6408" width="0" style="524" hidden="1" customWidth="1"/>
    <col min="6409" max="6411" width="3.7109375" style="524" customWidth="1"/>
    <col min="6412" max="6412" width="12.7109375" style="524" customWidth="1"/>
    <col min="6413" max="6413" width="47.42578125" style="524" customWidth="1"/>
    <col min="6414" max="6417" width="0" style="524" hidden="1" customWidth="1"/>
    <col min="6418" max="6418" width="11.7109375" style="524" customWidth="1"/>
    <col min="6419" max="6419" width="6.42578125" style="524" bestFit="1" customWidth="1"/>
    <col min="6420" max="6420" width="11.7109375" style="524" customWidth="1"/>
    <col min="6421" max="6421" width="0" style="524" hidden="1" customWidth="1"/>
    <col min="6422" max="6422" width="3.7109375" style="524" customWidth="1"/>
    <col min="6423" max="6423" width="11.140625" style="524" bestFit="1" customWidth="1"/>
    <col min="6424" max="6656" width="10.5703125" style="524"/>
    <col min="6657" max="6664" width="0" style="524" hidden="1" customWidth="1"/>
    <col min="6665" max="6667" width="3.7109375" style="524" customWidth="1"/>
    <col min="6668" max="6668" width="12.7109375" style="524" customWidth="1"/>
    <col min="6669" max="6669" width="47.42578125" style="524" customWidth="1"/>
    <col min="6670" max="6673" width="0" style="524" hidden="1" customWidth="1"/>
    <col min="6674" max="6674" width="11.7109375" style="524" customWidth="1"/>
    <col min="6675" max="6675" width="6.42578125" style="524" bestFit="1" customWidth="1"/>
    <col min="6676" max="6676" width="11.7109375" style="524" customWidth="1"/>
    <col min="6677" max="6677" width="0" style="524" hidden="1" customWidth="1"/>
    <col min="6678" max="6678" width="3.7109375" style="524" customWidth="1"/>
    <col min="6679" max="6679" width="11.140625" style="524" bestFit="1" customWidth="1"/>
    <col min="6680" max="6912" width="10.5703125" style="524"/>
    <col min="6913" max="6920" width="0" style="524" hidden="1" customWidth="1"/>
    <col min="6921" max="6923" width="3.7109375" style="524" customWidth="1"/>
    <col min="6924" max="6924" width="12.7109375" style="524" customWidth="1"/>
    <col min="6925" max="6925" width="47.42578125" style="524" customWidth="1"/>
    <col min="6926" max="6929" width="0" style="524" hidden="1" customWidth="1"/>
    <col min="6930" max="6930" width="11.7109375" style="524" customWidth="1"/>
    <col min="6931" max="6931" width="6.42578125" style="524" bestFit="1" customWidth="1"/>
    <col min="6932" max="6932" width="11.7109375" style="524" customWidth="1"/>
    <col min="6933" max="6933" width="0" style="524" hidden="1" customWidth="1"/>
    <col min="6934" max="6934" width="3.7109375" style="524" customWidth="1"/>
    <col min="6935" max="6935" width="11.140625" style="524" bestFit="1" customWidth="1"/>
    <col min="6936" max="7168" width="10.5703125" style="524"/>
    <col min="7169" max="7176" width="0" style="524" hidden="1" customWidth="1"/>
    <col min="7177" max="7179" width="3.7109375" style="524" customWidth="1"/>
    <col min="7180" max="7180" width="12.7109375" style="524" customWidth="1"/>
    <col min="7181" max="7181" width="47.42578125" style="524" customWidth="1"/>
    <col min="7182" max="7185" width="0" style="524" hidden="1" customWidth="1"/>
    <col min="7186" max="7186" width="11.7109375" style="524" customWidth="1"/>
    <col min="7187" max="7187" width="6.42578125" style="524" bestFit="1" customWidth="1"/>
    <col min="7188" max="7188" width="11.7109375" style="524" customWidth="1"/>
    <col min="7189" max="7189" width="0" style="524" hidden="1" customWidth="1"/>
    <col min="7190" max="7190" width="3.7109375" style="524" customWidth="1"/>
    <col min="7191" max="7191" width="11.140625" style="524" bestFit="1" customWidth="1"/>
    <col min="7192" max="7424" width="10.5703125" style="524"/>
    <col min="7425" max="7432" width="0" style="524" hidden="1" customWidth="1"/>
    <col min="7433" max="7435" width="3.7109375" style="524" customWidth="1"/>
    <col min="7436" max="7436" width="12.7109375" style="524" customWidth="1"/>
    <col min="7437" max="7437" width="47.42578125" style="524" customWidth="1"/>
    <col min="7438" max="7441" width="0" style="524" hidden="1" customWidth="1"/>
    <col min="7442" max="7442" width="11.7109375" style="524" customWidth="1"/>
    <col min="7443" max="7443" width="6.42578125" style="524" bestFit="1" customWidth="1"/>
    <col min="7444" max="7444" width="11.7109375" style="524" customWidth="1"/>
    <col min="7445" max="7445" width="0" style="524" hidden="1" customWidth="1"/>
    <col min="7446" max="7446" width="3.7109375" style="524" customWidth="1"/>
    <col min="7447" max="7447" width="11.140625" style="524" bestFit="1" customWidth="1"/>
    <col min="7448" max="7680" width="10.5703125" style="524"/>
    <col min="7681" max="7688" width="0" style="524" hidden="1" customWidth="1"/>
    <col min="7689" max="7691" width="3.7109375" style="524" customWidth="1"/>
    <col min="7692" max="7692" width="12.7109375" style="524" customWidth="1"/>
    <col min="7693" max="7693" width="47.42578125" style="524" customWidth="1"/>
    <col min="7694" max="7697" width="0" style="524" hidden="1" customWidth="1"/>
    <col min="7698" max="7698" width="11.7109375" style="524" customWidth="1"/>
    <col min="7699" max="7699" width="6.42578125" style="524" bestFit="1" customWidth="1"/>
    <col min="7700" max="7700" width="11.7109375" style="524" customWidth="1"/>
    <col min="7701" max="7701" width="0" style="524" hidden="1" customWidth="1"/>
    <col min="7702" max="7702" width="3.7109375" style="524" customWidth="1"/>
    <col min="7703" max="7703" width="11.140625" style="524" bestFit="1" customWidth="1"/>
    <col min="7704" max="7936" width="10.5703125" style="524"/>
    <col min="7937" max="7944" width="0" style="524" hidden="1" customWidth="1"/>
    <col min="7945" max="7947" width="3.7109375" style="524" customWidth="1"/>
    <col min="7948" max="7948" width="12.7109375" style="524" customWidth="1"/>
    <col min="7949" max="7949" width="47.42578125" style="524" customWidth="1"/>
    <col min="7950" max="7953" width="0" style="524" hidden="1" customWidth="1"/>
    <col min="7954" max="7954" width="11.7109375" style="524" customWidth="1"/>
    <col min="7955" max="7955" width="6.42578125" style="524" bestFit="1" customWidth="1"/>
    <col min="7956" max="7956" width="11.7109375" style="524" customWidth="1"/>
    <col min="7957" max="7957" width="0" style="524" hidden="1" customWidth="1"/>
    <col min="7958" max="7958" width="3.7109375" style="524" customWidth="1"/>
    <col min="7959" max="7959" width="11.140625" style="524" bestFit="1" customWidth="1"/>
    <col min="7960" max="8192" width="10.5703125" style="524"/>
    <col min="8193" max="8200" width="0" style="524" hidden="1" customWidth="1"/>
    <col min="8201" max="8203" width="3.7109375" style="524" customWidth="1"/>
    <col min="8204" max="8204" width="12.7109375" style="524" customWidth="1"/>
    <col min="8205" max="8205" width="47.42578125" style="524" customWidth="1"/>
    <col min="8206" max="8209" width="0" style="524" hidden="1" customWidth="1"/>
    <col min="8210" max="8210" width="11.7109375" style="524" customWidth="1"/>
    <col min="8211" max="8211" width="6.42578125" style="524" bestFit="1" customWidth="1"/>
    <col min="8212" max="8212" width="11.7109375" style="524" customWidth="1"/>
    <col min="8213" max="8213" width="0" style="524" hidden="1" customWidth="1"/>
    <col min="8214" max="8214" width="3.7109375" style="524" customWidth="1"/>
    <col min="8215" max="8215" width="11.140625" style="524" bestFit="1" customWidth="1"/>
    <col min="8216" max="8448" width="10.5703125" style="524"/>
    <col min="8449" max="8456" width="0" style="524" hidden="1" customWidth="1"/>
    <col min="8457" max="8459" width="3.7109375" style="524" customWidth="1"/>
    <col min="8460" max="8460" width="12.7109375" style="524" customWidth="1"/>
    <col min="8461" max="8461" width="47.42578125" style="524" customWidth="1"/>
    <col min="8462" max="8465" width="0" style="524" hidden="1" customWidth="1"/>
    <col min="8466" max="8466" width="11.7109375" style="524" customWidth="1"/>
    <col min="8467" max="8467" width="6.42578125" style="524" bestFit="1" customWidth="1"/>
    <col min="8468" max="8468" width="11.7109375" style="524" customWidth="1"/>
    <col min="8469" max="8469" width="0" style="524" hidden="1" customWidth="1"/>
    <col min="8470" max="8470" width="3.7109375" style="524" customWidth="1"/>
    <col min="8471" max="8471" width="11.140625" style="524" bestFit="1" customWidth="1"/>
    <col min="8472" max="8704" width="10.5703125" style="524"/>
    <col min="8705" max="8712" width="0" style="524" hidden="1" customWidth="1"/>
    <col min="8713" max="8715" width="3.7109375" style="524" customWidth="1"/>
    <col min="8716" max="8716" width="12.7109375" style="524" customWidth="1"/>
    <col min="8717" max="8717" width="47.42578125" style="524" customWidth="1"/>
    <col min="8718" max="8721" width="0" style="524" hidden="1" customWidth="1"/>
    <col min="8722" max="8722" width="11.7109375" style="524" customWidth="1"/>
    <col min="8723" max="8723" width="6.42578125" style="524" bestFit="1" customWidth="1"/>
    <col min="8724" max="8724" width="11.7109375" style="524" customWidth="1"/>
    <col min="8725" max="8725" width="0" style="524" hidden="1" customWidth="1"/>
    <col min="8726" max="8726" width="3.7109375" style="524" customWidth="1"/>
    <col min="8727" max="8727" width="11.140625" style="524" bestFit="1" customWidth="1"/>
    <col min="8728" max="8960" width="10.5703125" style="524"/>
    <col min="8961" max="8968" width="0" style="524" hidden="1" customWidth="1"/>
    <col min="8969" max="8971" width="3.7109375" style="524" customWidth="1"/>
    <col min="8972" max="8972" width="12.7109375" style="524" customWidth="1"/>
    <col min="8973" max="8973" width="47.42578125" style="524" customWidth="1"/>
    <col min="8974" max="8977" width="0" style="524" hidden="1" customWidth="1"/>
    <col min="8978" max="8978" width="11.7109375" style="524" customWidth="1"/>
    <col min="8979" max="8979" width="6.42578125" style="524" bestFit="1" customWidth="1"/>
    <col min="8980" max="8980" width="11.7109375" style="524" customWidth="1"/>
    <col min="8981" max="8981" width="0" style="524" hidden="1" customWidth="1"/>
    <col min="8982" max="8982" width="3.7109375" style="524" customWidth="1"/>
    <col min="8983" max="8983" width="11.140625" style="524" bestFit="1" customWidth="1"/>
    <col min="8984" max="9216" width="10.5703125" style="524"/>
    <col min="9217" max="9224" width="0" style="524" hidden="1" customWidth="1"/>
    <col min="9225" max="9227" width="3.7109375" style="524" customWidth="1"/>
    <col min="9228" max="9228" width="12.7109375" style="524" customWidth="1"/>
    <col min="9229" max="9229" width="47.42578125" style="524" customWidth="1"/>
    <col min="9230" max="9233" width="0" style="524" hidden="1" customWidth="1"/>
    <col min="9234" max="9234" width="11.7109375" style="524" customWidth="1"/>
    <col min="9235" max="9235" width="6.42578125" style="524" bestFit="1" customWidth="1"/>
    <col min="9236" max="9236" width="11.7109375" style="524" customWidth="1"/>
    <col min="9237" max="9237" width="0" style="524" hidden="1" customWidth="1"/>
    <col min="9238" max="9238" width="3.7109375" style="524" customWidth="1"/>
    <col min="9239" max="9239" width="11.140625" style="524" bestFit="1" customWidth="1"/>
    <col min="9240" max="9472" width="10.5703125" style="524"/>
    <col min="9473" max="9480" width="0" style="524" hidden="1" customWidth="1"/>
    <col min="9481" max="9483" width="3.7109375" style="524" customWidth="1"/>
    <col min="9484" max="9484" width="12.7109375" style="524" customWidth="1"/>
    <col min="9485" max="9485" width="47.42578125" style="524" customWidth="1"/>
    <col min="9486" max="9489" width="0" style="524" hidden="1" customWidth="1"/>
    <col min="9490" max="9490" width="11.7109375" style="524" customWidth="1"/>
    <col min="9491" max="9491" width="6.42578125" style="524" bestFit="1" customWidth="1"/>
    <col min="9492" max="9492" width="11.7109375" style="524" customWidth="1"/>
    <col min="9493" max="9493" width="0" style="524" hidden="1" customWidth="1"/>
    <col min="9494" max="9494" width="3.7109375" style="524" customWidth="1"/>
    <col min="9495" max="9495" width="11.140625" style="524" bestFit="1" customWidth="1"/>
    <col min="9496" max="9728" width="10.5703125" style="524"/>
    <col min="9729" max="9736" width="0" style="524" hidden="1" customWidth="1"/>
    <col min="9737" max="9739" width="3.7109375" style="524" customWidth="1"/>
    <col min="9740" max="9740" width="12.7109375" style="524" customWidth="1"/>
    <col min="9741" max="9741" width="47.42578125" style="524" customWidth="1"/>
    <col min="9742" max="9745" width="0" style="524" hidden="1" customWidth="1"/>
    <col min="9746" max="9746" width="11.7109375" style="524" customWidth="1"/>
    <col min="9747" max="9747" width="6.42578125" style="524" bestFit="1" customWidth="1"/>
    <col min="9748" max="9748" width="11.7109375" style="524" customWidth="1"/>
    <col min="9749" max="9749" width="0" style="524" hidden="1" customWidth="1"/>
    <col min="9750" max="9750" width="3.7109375" style="524" customWidth="1"/>
    <col min="9751" max="9751" width="11.140625" style="524" bestFit="1" customWidth="1"/>
    <col min="9752" max="9984" width="10.5703125" style="524"/>
    <col min="9985" max="9992" width="0" style="524" hidden="1" customWidth="1"/>
    <col min="9993" max="9995" width="3.7109375" style="524" customWidth="1"/>
    <col min="9996" max="9996" width="12.7109375" style="524" customWidth="1"/>
    <col min="9997" max="9997" width="47.42578125" style="524" customWidth="1"/>
    <col min="9998" max="10001" width="0" style="524" hidden="1" customWidth="1"/>
    <col min="10002" max="10002" width="11.7109375" style="524" customWidth="1"/>
    <col min="10003" max="10003" width="6.42578125" style="524" bestFit="1" customWidth="1"/>
    <col min="10004" max="10004" width="11.7109375" style="524" customWidth="1"/>
    <col min="10005" max="10005" width="0" style="524" hidden="1" customWidth="1"/>
    <col min="10006" max="10006" width="3.7109375" style="524" customWidth="1"/>
    <col min="10007" max="10007" width="11.140625" style="524" bestFit="1" customWidth="1"/>
    <col min="10008" max="10240" width="10.5703125" style="524"/>
    <col min="10241" max="10248" width="0" style="524" hidden="1" customWidth="1"/>
    <col min="10249" max="10251" width="3.7109375" style="524" customWidth="1"/>
    <col min="10252" max="10252" width="12.7109375" style="524" customWidth="1"/>
    <col min="10253" max="10253" width="47.42578125" style="524" customWidth="1"/>
    <col min="10254" max="10257" width="0" style="524" hidden="1" customWidth="1"/>
    <col min="10258" max="10258" width="11.7109375" style="524" customWidth="1"/>
    <col min="10259" max="10259" width="6.42578125" style="524" bestFit="1" customWidth="1"/>
    <col min="10260" max="10260" width="11.7109375" style="524" customWidth="1"/>
    <col min="10261" max="10261" width="0" style="524" hidden="1" customWidth="1"/>
    <col min="10262" max="10262" width="3.7109375" style="524" customWidth="1"/>
    <col min="10263" max="10263" width="11.140625" style="524" bestFit="1" customWidth="1"/>
    <col min="10264" max="10496" width="10.5703125" style="524"/>
    <col min="10497" max="10504" width="0" style="524" hidden="1" customWidth="1"/>
    <col min="10505" max="10507" width="3.7109375" style="524" customWidth="1"/>
    <col min="10508" max="10508" width="12.7109375" style="524" customWidth="1"/>
    <col min="10509" max="10509" width="47.42578125" style="524" customWidth="1"/>
    <col min="10510" max="10513" width="0" style="524" hidden="1" customWidth="1"/>
    <col min="10514" max="10514" width="11.7109375" style="524" customWidth="1"/>
    <col min="10515" max="10515" width="6.42578125" style="524" bestFit="1" customWidth="1"/>
    <col min="10516" max="10516" width="11.7109375" style="524" customWidth="1"/>
    <col min="10517" max="10517" width="0" style="524" hidden="1" customWidth="1"/>
    <col min="10518" max="10518" width="3.7109375" style="524" customWidth="1"/>
    <col min="10519" max="10519" width="11.140625" style="524" bestFit="1" customWidth="1"/>
    <col min="10520" max="10752" width="10.5703125" style="524"/>
    <col min="10753" max="10760" width="0" style="524" hidden="1" customWidth="1"/>
    <col min="10761" max="10763" width="3.7109375" style="524" customWidth="1"/>
    <col min="10764" max="10764" width="12.7109375" style="524" customWidth="1"/>
    <col min="10765" max="10765" width="47.42578125" style="524" customWidth="1"/>
    <col min="10766" max="10769" width="0" style="524" hidden="1" customWidth="1"/>
    <col min="10770" max="10770" width="11.7109375" style="524" customWidth="1"/>
    <col min="10771" max="10771" width="6.42578125" style="524" bestFit="1" customWidth="1"/>
    <col min="10772" max="10772" width="11.7109375" style="524" customWidth="1"/>
    <col min="10773" max="10773" width="0" style="524" hidden="1" customWidth="1"/>
    <col min="10774" max="10774" width="3.7109375" style="524" customWidth="1"/>
    <col min="10775" max="10775" width="11.140625" style="524" bestFit="1" customWidth="1"/>
    <col min="10776" max="11008" width="10.5703125" style="524"/>
    <col min="11009" max="11016" width="0" style="524" hidden="1" customWidth="1"/>
    <col min="11017" max="11019" width="3.7109375" style="524" customWidth="1"/>
    <col min="11020" max="11020" width="12.7109375" style="524" customWidth="1"/>
    <col min="11021" max="11021" width="47.42578125" style="524" customWidth="1"/>
    <col min="11022" max="11025" width="0" style="524" hidden="1" customWidth="1"/>
    <col min="11026" max="11026" width="11.7109375" style="524" customWidth="1"/>
    <col min="11027" max="11027" width="6.42578125" style="524" bestFit="1" customWidth="1"/>
    <col min="11028" max="11028" width="11.7109375" style="524" customWidth="1"/>
    <col min="11029" max="11029" width="0" style="524" hidden="1" customWidth="1"/>
    <col min="11030" max="11030" width="3.7109375" style="524" customWidth="1"/>
    <col min="11031" max="11031" width="11.140625" style="524" bestFit="1" customWidth="1"/>
    <col min="11032" max="11264" width="10.5703125" style="524"/>
    <col min="11265" max="11272" width="0" style="524" hidden="1" customWidth="1"/>
    <col min="11273" max="11275" width="3.7109375" style="524" customWidth="1"/>
    <col min="11276" max="11276" width="12.7109375" style="524" customWidth="1"/>
    <col min="11277" max="11277" width="47.42578125" style="524" customWidth="1"/>
    <col min="11278" max="11281" width="0" style="524" hidden="1" customWidth="1"/>
    <col min="11282" max="11282" width="11.7109375" style="524" customWidth="1"/>
    <col min="11283" max="11283" width="6.42578125" style="524" bestFit="1" customWidth="1"/>
    <col min="11284" max="11284" width="11.7109375" style="524" customWidth="1"/>
    <col min="11285" max="11285" width="0" style="524" hidden="1" customWidth="1"/>
    <col min="11286" max="11286" width="3.7109375" style="524" customWidth="1"/>
    <col min="11287" max="11287" width="11.140625" style="524" bestFit="1" customWidth="1"/>
    <col min="11288" max="11520" width="10.5703125" style="524"/>
    <col min="11521" max="11528" width="0" style="524" hidden="1" customWidth="1"/>
    <col min="11529" max="11531" width="3.7109375" style="524" customWidth="1"/>
    <col min="11532" max="11532" width="12.7109375" style="524" customWidth="1"/>
    <col min="11533" max="11533" width="47.42578125" style="524" customWidth="1"/>
    <col min="11534" max="11537" width="0" style="524" hidden="1" customWidth="1"/>
    <col min="11538" max="11538" width="11.7109375" style="524" customWidth="1"/>
    <col min="11539" max="11539" width="6.42578125" style="524" bestFit="1" customWidth="1"/>
    <col min="11540" max="11540" width="11.7109375" style="524" customWidth="1"/>
    <col min="11541" max="11541" width="0" style="524" hidden="1" customWidth="1"/>
    <col min="11542" max="11542" width="3.7109375" style="524" customWidth="1"/>
    <col min="11543" max="11543" width="11.140625" style="524" bestFit="1" customWidth="1"/>
    <col min="11544" max="11776" width="10.5703125" style="524"/>
    <col min="11777" max="11784" width="0" style="524" hidden="1" customWidth="1"/>
    <col min="11785" max="11787" width="3.7109375" style="524" customWidth="1"/>
    <col min="11788" max="11788" width="12.7109375" style="524" customWidth="1"/>
    <col min="11789" max="11789" width="47.42578125" style="524" customWidth="1"/>
    <col min="11790" max="11793" width="0" style="524" hidden="1" customWidth="1"/>
    <col min="11794" max="11794" width="11.7109375" style="524" customWidth="1"/>
    <col min="11795" max="11795" width="6.42578125" style="524" bestFit="1" customWidth="1"/>
    <col min="11796" max="11796" width="11.7109375" style="524" customWidth="1"/>
    <col min="11797" max="11797" width="0" style="524" hidden="1" customWidth="1"/>
    <col min="11798" max="11798" width="3.7109375" style="524" customWidth="1"/>
    <col min="11799" max="11799" width="11.140625" style="524" bestFit="1" customWidth="1"/>
    <col min="11800" max="12032" width="10.5703125" style="524"/>
    <col min="12033" max="12040" width="0" style="524" hidden="1" customWidth="1"/>
    <col min="12041" max="12043" width="3.7109375" style="524" customWidth="1"/>
    <col min="12044" max="12044" width="12.7109375" style="524" customWidth="1"/>
    <col min="12045" max="12045" width="47.42578125" style="524" customWidth="1"/>
    <col min="12046" max="12049" width="0" style="524" hidden="1" customWidth="1"/>
    <col min="12050" max="12050" width="11.7109375" style="524" customWidth="1"/>
    <col min="12051" max="12051" width="6.42578125" style="524" bestFit="1" customWidth="1"/>
    <col min="12052" max="12052" width="11.7109375" style="524" customWidth="1"/>
    <col min="12053" max="12053" width="0" style="524" hidden="1" customWidth="1"/>
    <col min="12054" max="12054" width="3.7109375" style="524" customWidth="1"/>
    <col min="12055" max="12055" width="11.140625" style="524" bestFit="1" customWidth="1"/>
    <col min="12056" max="12288" width="10.5703125" style="524"/>
    <col min="12289" max="12296" width="0" style="524" hidden="1" customWidth="1"/>
    <col min="12297" max="12299" width="3.7109375" style="524" customWidth="1"/>
    <col min="12300" max="12300" width="12.7109375" style="524" customWidth="1"/>
    <col min="12301" max="12301" width="47.42578125" style="524" customWidth="1"/>
    <col min="12302" max="12305" width="0" style="524" hidden="1" customWidth="1"/>
    <col min="12306" max="12306" width="11.7109375" style="524" customWidth="1"/>
    <col min="12307" max="12307" width="6.42578125" style="524" bestFit="1" customWidth="1"/>
    <col min="12308" max="12308" width="11.7109375" style="524" customWidth="1"/>
    <col min="12309" max="12309" width="0" style="524" hidden="1" customWidth="1"/>
    <col min="12310" max="12310" width="3.7109375" style="524" customWidth="1"/>
    <col min="12311" max="12311" width="11.140625" style="524" bestFit="1" customWidth="1"/>
    <col min="12312" max="12544" width="10.5703125" style="524"/>
    <col min="12545" max="12552" width="0" style="524" hidden="1" customWidth="1"/>
    <col min="12553" max="12555" width="3.7109375" style="524" customWidth="1"/>
    <col min="12556" max="12556" width="12.7109375" style="524" customWidth="1"/>
    <col min="12557" max="12557" width="47.42578125" style="524" customWidth="1"/>
    <col min="12558" max="12561" width="0" style="524" hidden="1" customWidth="1"/>
    <col min="12562" max="12562" width="11.7109375" style="524" customWidth="1"/>
    <col min="12563" max="12563" width="6.42578125" style="524" bestFit="1" customWidth="1"/>
    <col min="12564" max="12564" width="11.7109375" style="524" customWidth="1"/>
    <col min="12565" max="12565" width="0" style="524" hidden="1" customWidth="1"/>
    <col min="12566" max="12566" width="3.7109375" style="524" customWidth="1"/>
    <col min="12567" max="12567" width="11.140625" style="524" bestFit="1" customWidth="1"/>
    <col min="12568" max="12800" width="10.5703125" style="524"/>
    <col min="12801" max="12808" width="0" style="524" hidden="1" customWidth="1"/>
    <col min="12809" max="12811" width="3.7109375" style="524" customWidth="1"/>
    <col min="12812" max="12812" width="12.7109375" style="524" customWidth="1"/>
    <col min="12813" max="12813" width="47.42578125" style="524" customWidth="1"/>
    <col min="12814" max="12817" width="0" style="524" hidden="1" customWidth="1"/>
    <col min="12818" max="12818" width="11.7109375" style="524" customWidth="1"/>
    <col min="12819" max="12819" width="6.42578125" style="524" bestFit="1" customWidth="1"/>
    <col min="12820" max="12820" width="11.7109375" style="524" customWidth="1"/>
    <col min="12821" max="12821" width="0" style="524" hidden="1" customWidth="1"/>
    <col min="12822" max="12822" width="3.7109375" style="524" customWidth="1"/>
    <col min="12823" max="12823" width="11.140625" style="524" bestFit="1" customWidth="1"/>
    <col min="12824" max="13056" width="10.5703125" style="524"/>
    <col min="13057" max="13064" width="0" style="524" hidden="1" customWidth="1"/>
    <col min="13065" max="13067" width="3.7109375" style="524" customWidth="1"/>
    <col min="13068" max="13068" width="12.7109375" style="524" customWidth="1"/>
    <col min="13069" max="13069" width="47.42578125" style="524" customWidth="1"/>
    <col min="13070" max="13073" width="0" style="524" hidden="1" customWidth="1"/>
    <col min="13074" max="13074" width="11.7109375" style="524" customWidth="1"/>
    <col min="13075" max="13075" width="6.42578125" style="524" bestFit="1" customWidth="1"/>
    <col min="13076" max="13076" width="11.7109375" style="524" customWidth="1"/>
    <col min="13077" max="13077" width="0" style="524" hidden="1" customWidth="1"/>
    <col min="13078" max="13078" width="3.7109375" style="524" customWidth="1"/>
    <col min="13079" max="13079" width="11.140625" style="524" bestFit="1" customWidth="1"/>
    <col min="13080" max="13312" width="10.5703125" style="524"/>
    <col min="13313" max="13320" width="0" style="524" hidden="1" customWidth="1"/>
    <col min="13321" max="13323" width="3.7109375" style="524" customWidth="1"/>
    <col min="13324" max="13324" width="12.7109375" style="524" customWidth="1"/>
    <col min="13325" max="13325" width="47.42578125" style="524" customWidth="1"/>
    <col min="13326" max="13329" width="0" style="524" hidden="1" customWidth="1"/>
    <col min="13330" max="13330" width="11.7109375" style="524" customWidth="1"/>
    <col min="13331" max="13331" width="6.42578125" style="524" bestFit="1" customWidth="1"/>
    <col min="13332" max="13332" width="11.7109375" style="524" customWidth="1"/>
    <col min="13333" max="13333" width="0" style="524" hidden="1" customWidth="1"/>
    <col min="13334" max="13334" width="3.7109375" style="524" customWidth="1"/>
    <col min="13335" max="13335" width="11.140625" style="524" bestFit="1" customWidth="1"/>
    <col min="13336" max="13568" width="10.5703125" style="524"/>
    <col min="13569" max="13576" width="0" style="524" hidden="1" customWidth="1"/>
    <col min="13577" max="13579" width="3.7109375" style="524" customWidth="1"/>
    <col min="13580" max="13580" width="12.7109375" style="524" customWidth="1"/>
    <col min="13581" max="13581" width="47.42578125" style="524" customWidth="1"/>
    <col min="13582" max="13585" width="0" style="524" hidden="1" customWidth="1"/>
    <col min="13586" max="13586" width="11.7109375" style="524" customWidth="1"/>
    <col min="13587" max="13587" width="6.42578125" style="524" bestFit="1" customWidth="1"/>
    <col min="13588" max="13588" width="11.7109375" style="524" customWidth="1"/>
    <col min="13589" max="13589" width="0" style="524" hidden="1" customWidth="1"/>
    <col min="13590" max="13590" width="3.7109375" style="524" customWidth="1"/>
    <col min="13591" max="13591" width="11.140625" style="524" bestFit="1" customWidth="1"/>
    <col min="13592" max="13824" width="10.5703125" style="524"/>
    <col min="13825" max="13832" width="0" style="524" hidden="1" customWidth="1"/>
    <col min="13833" max="13835" width="3.7109375" style="524" customWidth="1"/>
    <col min="13836" max="13836" width="12.7109375" style="524" customWidth="1"/>
    <col min="13837" max="13837" width="47.42578125" style="524" customWidth="1"/>
    <col min="13838" max="13841" width="0" style="524" hidden="1" customWidth="1"/>
    <col min="13842" max="13842" width="11.7109375" style="524" customWidth="1"/>
    <col min="13843" max="13843" width="6.42578125" style="524" bestFit="1" customWidth="1"/>
    <col min="13844" max="13844" width="11.7109375" style="524" customWidth="1"/>
    <col min="13845" max="13845" width="0" style="524" hidden="1" customWidth="1"/>
    <col min="13846" max="13846" width="3.7109375" style="524" customWidth="1"/>
    <col min="13847" max="13847" width="11.140625" style="524" bestFit="1" customWidth="1"/>
    <col min="13848" max="14080" width="10.5703125" style="524"/>
    <col min="14081" max="14088" width="0" style="524" hidden="1" customWidth="1"/>
    <col min="14089" max="14091" width="3.7109375" style="524" customWidth="1"/>
    <col min="14092" max="14092" width="12.7109375" style="524" customWidth="1"/>
    <col min="14093" max="14093" width="47.42578125" style="524" customWidth="1"/>
    <col min="14094" max="14097" width="0" style="524" hidden="1" customWidth="1"/>
    <col min="14098" max="14098" width="11.7109375" style="524" customWidth="1"/>
    <col min="14099" max="14099" width="6.42578125" style="524" bestFit="1" customWidth="1"/>
    <col min="14100" max="14100" width="11.7109375" style="524" customWidth="1"/>
    <col min="14101" max="14101" width="0" style="524" hidden="1" customWidth="1"/>
    <col min="14102" max="14102" width="3.7109375" style="524" customWidth="1"/>
    <col min="14103" max="14103" width="11.140625" style="524" bestFit="1" customWidth="1"/>
    <col min="14104" max="14336" width="10.5703125" style="524"/>
    <col min="14337" max="14344" width="0" style="524" hidden="1" customWidth="1"/>
    <col min="14345" max="14347" width="3.7109375" style="524" customWidth="1"/>
    <col min="14348" max="14348" width="12.7109375" style="524" customWidth="1"/>
    <col min="14349" max="14349" width="47.42578125" style="524" customWidth="1"/>
    <col min="14350" max="14353" width="0" style="524" hidden="1" customWidth="1"/>
    <col min="14354" max="14354" width="11.7109375" style="524" customWidth="1"/>
    <col min="14355" max="14355" width="6.42578125" style="524" bestFit="1" customWidth="1"/>
    <col min="14356" max="14356" width="11.7109375" style="524" customWidth="1"/>
    <col min="14357" max="14357" width="0" style="524" hidden="1" customWidth="1"/>
    <col min="14358" max="14358" width="3.7109375" style="524" customWidth="1"/>
    <col min="14359" max="14359" width="11.140625" style="524" bestFit="1" customWidth="1"/>
    <col min="14360" max="14592" width="10.5703125" style="524"/>
    <col min="14593" max="14600" width="0" style="524" hidden="1" customWidth="1"/>
    <col min="14601" max="14603" width="3.7109375" style="524" customWidth="1"/>
    <col min="14604" max="14604" width="12.7109375" style="524" customWidth="1"/>
    <col min="14605" max="14605" width="47.42578125" style="524" customWidth="1"/>
    <col min="14606" max="14609" width="0" style="524" hidden="1" customWidth="1"/>
    <col min="14610" max="14610" width="11.7109375" style="524" customWidth="1"/>
    <col min="14611" max="14611" width="6.42578125" style="524" bestFit="1" customWidth="1"/>
    <col min="14612" max="14612" width="11.7109375" style="524" customWidth="1"/>
    <col min="14613" max="14613" width="0" style="524" hidden="1" customWidth="1"/>
    <col min="14614" max="14614" width="3.7109375" style="524" customWidth="1"/>
    <col min="14615" max="14615" width="11.140625" style="524" bestFit="1" customWidth="1"/>
    <col min="14616" max="14848" width="10.5703125" style="524"/>
    <col min="14849" max="14856" width="0" style="524" hidden="1" customWidth="1"/>
    <col min="14857" max="14859" width="3.7109375" style="524" customWidth="1"/>
    <col min="14860" max="14860" width="12.7109375" style="524" customWidth="1"/>
    <col min="14861" max="14861" width="47.42578125" style="524" customWidth="1"/>
    <col min="14862" max="14865" width="0" style="524" hidden="1" customWidth="1"/>
    <col min="14866" max="14866" width="11.7109375" style="524" customWidth="1"/>
    <col min="14867" max="14867" width="6.42578125" style="524" bestFit="1" customWidth="1"/>
    <col min="14868" max="14868" width="11.7109375" style="524" customWidth="1"/>
    <col min="14869" max="14869" width="0" style="524" hidden="1" customWidth="1"/>
    <col min="14870" max="14870" width="3.7109375" style="524" customWidth="1"/>
    <col min="14871" max="14871" width="11.140625" style="524" bestFit="1" customWidth="1"/>
    <col min="14872" max="15104" width="10.5703125" style="524"/>
    <col min="15105" max="15112" width="0" style="524" hidden="1" customWidth="1"/>
    <col min="15113" max="15115" width="3.7109375" style="524" customWidth="1"/>
    <col min="15116" max="15116" width="12.7109375" style="524" customWidth="1"/>
    <col min="15117" max="15117" width="47.42578125" style="524" customWidth="1"/>
    <col min="15118" max="15121" width="0" style="524" hidden="1" customWidth="1"/>
    <col min="15122" max="15122" width="11.7109375" style="524" customWidth="1"/>
    <col min="15123" max="15123" width="6.42578125" style="524" bestFit="1" customWidth="1"/>
    <col min="15124" max="15124" width="11.7109375" style="524" customWidth="1"/>
    <col min="15125" max="15125" width="0" style="524" hidden="1" customWidth="1"/>
    <col min="15126" max="15126" width="3.7109375" style="524" customWidth="1"/>
    <col min="15127" max="15127" width="11.140625" style="524" bestFit="1" customWidth="1"/>
    <col min="15128" max="15360" width="10.5703125" style="524"/>
    <col min="15361" max="15368" width="0" style="524" hidden="1" customWidth="1"/>
    <col min="15369" max="15371" width="3.7109375" style="524" customWidth="1"/>
    <col min="15372" max="15372" width="12.7109375" style="524" customWidth="1"/>
    <col min="15373" max="15373" width="47.42578125" style="524" customWidth="1"/>
    <col min="15374" max="15377" width="0" style="524" hidden="1" customWidth="1"/>
    <col min="15378" max="15378" width="11.7109375" style="524" customWidth="1"/>
    <col min="15379" max="15379" width="6.42578125" style="524" bestFit="1" customWidth="1"/>
    <col min="15380" max="15380" width="11.7109375" style="524" customWidth="1"/>
    <col min="15381" max="15381" width="0" style="524" hidden="1" customWidth="1"/>
    <col min="15382" max="15382" width="3.7109375" style="524" customWidth="1"/>
    <col min="15383" max="15383" width="11.140625" style="524" bestFit="1" customWidth="1"/>
    <col min="15384" max="15616" width="10.5703125" style="524"/>
    <col min="15617" max="15624" width="0" style="524" hidden="1" customWidth="1"/>
    <col min="15625" max="15627" width="3.7109375" style="524" customWidth="1"/>
    <col min="15628" max="15628" width="12.7109375" style="524" customWidth="1"/>
    <col min="15629" max="15629" width="47.42578125" style="524" customWidth="1"/>
    <col min="15630" max="15633" width="0" style="524" hidden="1" customWidth="1"/>
    <col min="15634" max="15634" width="11.7109375" style="524" customWidth="1"/>
    <col min="15635" max="15635" width="6.42578125" style="524" bestFit="1" customWidth="1"/>
    <col min="15636" max="15636" width="11.7109375" style="524" customWidth="1"/>
    <col min="15637" max="15637" width="0" style="524" hidden="1" customWidth="1"/>
    <col min="15638" max="15638" width="3.7109375" style="524" customWidth="1"/>
    <col min="15639" max="15639" width="11.140625" style="524" bestFit="1" customWidth="1"/>
    <col min="15640" max="15872" width="10.5703125" style="524"/>
    <col min="15873" max="15880" width="0" style="524" hidden="1" customWidth="1"/>
    <col min="15881" max="15883" width="3.7109375" style="524" customWidth="1"/>
    <col min="15884" max="15884" width="12.7109375" style="524" customWidth="1"/>
    <col min="15885" max="15885" width="47.42578125" style="524" customWidth="1"/>
    <col min="15886" max="15889" width="0" style="524" hidden="1" customWidth="1"/>
    <col min="15890" max="15890" width="11.7109375" style="524" customWidth="1"/>
    <col min="15891" max="15891" width="6.42578125" style="524" bestFit="1" customWidth="1"/>
    <col min="15892" max="15892" width="11.7109375" style="524" customWidth="1"/>
    <col min="15893" max="15893" width="0" style="524" hidden="1" customWidth="1"/>
    <col min="15894" max="15894" width="3.7109375" style="524" customWidth="1"/>
    <col min="15895" max="15895" width="11.140625" style="524" bestFit="1" customWidth="1"/>
    <col min="15896" max="16128" width="10.5703125" style="524"/>
    <col min="16129" max="16136" width="0" style="524" hidden="1" customWidth="1"/>
    <col min="16137" max="16139" width="3.7109375" style="524" customWidth="1"/>
    <col min="16140" max="16140" width="12.7109375" style="524" customWidth="1"/>
    <col min="16141" max="16141" width="47.42578125" style="524" customWidth="1"/>
    <col min="16142" max="16145" width="0" style="524" hidden="1" customWidth="1"/>
    <col min="16146" max="16146" width="11.7109375" style="524" customWidth="1"/>
    <col min="16147" max="16147" width="6.42578125" style="524" bestFit="1" customWidth="1"/>
    <col min="16148" max="16148" width="11.7109375" style="524" customWidth="1"/>
    <col min="16149" max="16149" width="0" style="524" hidden="1" customWidth="1"/>
    <col min="16150" max="16150" width="3.7109375" style="524" customWidth="1"/>
    <col min="16151" max="16151" width="11.140625" style="524" bestFit="1" customWidth="1"/>
    <col min="16152" max="16384" width="10.5703125" style="524"/>
  </cols>
  <sheetData>
    <row r="1" spans="1:35" ht="14.25" hidden="1" customHeight="1"/>
    <row r="2" spans="1:35" ht="14.25" hidden="1" customHeight="1"/>
    <row r="3" spans="1:35" ht="14.25" hidden="1" customHeight="1"/>
    <row r="4" spans="1:35" ht="3" customHeight="1">
      <c r="J4" s="530"/>
      <c r="K4" s="530"/>
      <c r="L4" s="525"/>
      <c r="M4" s="525"/>
      <c r="N4" s="525"/>
      <c r="O4" s="533"/>
      <c r="P4" s="533"/>
      <c r="Q4" s="533"/>
      <c r="R4" s="533"/>
      <c r="S4" s="533"/>
      <c r="T4" s="533"/>
      <c r="U4" s="525"/>
    </row>
    <row r="5" spans="1:35" ht="22.5" customHeight="1">
      <c r="J5" s="530"/>
      <c r="K5" s="530"/>
      <c r="L5" s="1232" t="s">
        <v>656</v>
      </c>
      <c r="M5" s="1232"/>
      <c r="N5" s="1232"/>
      <c r="O5" s="1232"/>
      <c r="P5" s="1232"/>
      <c r="Q5" s="1232"/>
      <c r="R5" s="1232"/>
      <c r="S5" s="1232"/>
      <c r="T5" s="1232"/>
      <c r="U5" s="580"/>
    </row>
    <row r="6" spans="1:35" ht="3" customHeight="1">
      <c r="J6" s="530"/>
      <c r="K6" s="530"/>
      <c r="L6" s="525"/>
      <c r="M6" s="525"/>
      <c r="N6" s="525"/>
      <c r="O6" s="529"/>
      <c r="P6" s="529"/>
      <c r="Q6" s="529"/>
      <c r="R6" s="529"/>
      <c r="S6" s="529"/>
      <c r="T6" s="529"/>
      <c r="U6" s="525"/>
    </row>
    <row r="7" spans="1:35" s="571" customFormat="1" ht="22.5">
      <c r="A7" s="591"/>
      <c r="B7" s="591"/>
      <c r="C7" s="591"/>
      <c r="D7" s="591"/>
      <c r="E7" s="591"/>
      <c r="F7" s="591"/>
      <c r="G7" s="591"/>
      <c r="H7" s="591"/>
      <c r="L7" s="500"/>
      <c r="M7" s="618" t="s">
        <v>501</v>
      </c>
      <c r="N7" s="667"/>
      <c r="O7" s="1250" t="str">
        <f>IF(NameOrPr_ch="",IF(NameOrPr="","",NameOrPr),NameOrPr_ch)</f>
        <v>Министерство тарифного регулирования и энергетики Челябинской области</v>
      </c>
      <c r="P7" s="1251"/>
      <c r="Q7" s="1251"/>
      <c r="R7" s="1251"/>
      <c r="S7" s="1251"/>
      <c r="T7" s="1252"/>
      <c r="U7" s="668"/>
      <c r="X7" s="591"/>
      <c r="Y7" s="591"/>
      <c r="Z7" s="591"/>
      <c r="AA7" s="591"/>
      <c r="AB7" s="591"/>
      <c r="AC7" s="591"/>
      <c r="AD7" s="591"/>
      <c r="AE7" s="591"/>
      <c r="AF7" s="591"/>
      <c r="AG7" s="591"/>
      <c r="AH7" s="591"/>
      <c r="AI7" s="591"/>
    </row>
    <row r="8" spans="1:35" s="571" customFormat="1" ht="18.75">
      <c r="A8" s="591"/>
      <c r="B8" s="591"/>
      <c r="C8" s="591"/>
      <c r="D8" s="591"/>
      <c r="E8" s="591"/>
      <c r="F8" s="591"/>
      <c r="G8" s="591"/>
      <c r="H8" s="591"/>
      <c r="L8" s="500"/>
      <c r="M8" s="618" t="s">
        <v>595</v>
      </c>
      <c r="N8" s="667"/>
      <c r="O8" s="1250" t="str">
        <f>IF(datePr_ch="",IF(datePr="","",datePr),datePr_ch)</f>
        <v>05.12.2019</v>
      </c>
      <c r="P8" s="1251"/>
      <c r="Q8" s="1251"/>
      <c r="R8" s="1251"/>
      <c r="S8" s="1251"/>
      <c r="T8" s="1252"/>
      <c r="U8" s="668"/>
      <c r="X8" s="591"/>
      <c r="Y8" s="591"/>
      <c r="Z8" s="591"/>
      <c r="AA8" s="591"/>
      <c r="AB8" s="591"/>
      <c r="AC8" s="591"/>
      <c r="AD8" s="591"/>
      <c r="AE8" s="591"/>
      <c r="AF8" s="591"/>
      <c r="AG8" s="591"/>
      <c r="AH8" s="591"/>
      <c r="AI8" s="591"/>
    </row>
    <row r="9" spans="1:35" s="571" customFormat="1" ht="18.75">
      <c r="A9" s="591"/>
      <c r="B9" s="591"/>
      <c r="C9" s="591"/>
      <c r="D9" s="591"/>
      <c r="E9" s="591"/>
      <c r="F9" s="591"/>
      <c r="G9" s="591"/>
      <c r="H9" s="591"/>
      <c r="L9" s="553"/>
      <c r="M9" s="618" t="s">
        <v>594</v>
      </c>
      <c r="N9" s="667"/>
      <c r="O9" s="1250" t="str">
        <f>IF(numberPr_ch="",IF(numberPr="","",numberPr),numberPr_ch)</f>
        <v>90/114</v>
      </c>
      <c r="P9" s="1251"/>
      <c r="Q9" s="1251"/>
      <c r="R9" s="1251"/>
      <c r="S9" s="1251"/>
      <c r="T9" s="1252"/>
      <c r="U9" s="668"/>
      <c r="X9" s="591"/>
      <c r="Y9" s="591"/>
      <c r="Z9" s="591"/>
      <c r="AA9" s="591"/>
      <c r="AB9" s="591"/>
      <c r="AC9" s="591"/>
      <c r="AD9" s="591"/>
      <c r="AE9" s="591"/>
      <c r="AF9" s="591"/>
      <c r="AG9" s="591"/>
      <c r="AH9" s="591"/>
      <c r="AI9" s="591"/>
    </row>
    <row r="10" spans="1:35" s="571" customFormat="1" ht="18.75">
      <c r="A10" s="591"/>
      <c r="B10" s="591"/>
      <c r="C10" s="591"/>
      <c r="D10" s="591"/>
      <c r="E10" s="591"/>
      <c r="F10" s="591"/>
      <c r="G10" s="591"/>
      <c r="H10" s="591"/>
      <c r="L10" s="553"/>
      <c r="M10" s="618" t="s">
        <v>500</v>
      </c>
      <c r="N10" s="667"/>
      <c r="O10" s="1250" t="str">
        <f>IF(IstPub_ch="",IF(IstPub="","",IstPub),IstPub_ch)</f>
        <v>Сайт Министерства тарифного регулирования и энергетики Челябинской области, tarif74.ru</v>
      </c>
      <c r="P10" s="1251"/>
      <c r="Q10" s="1251"/>
      <c r="R10" s="1251"/>
      <c r="S10" s="1251"/>
      <c r="T10" s="1252"/>
      <c r="U10" s="668"/>
      <c r="X10" s="591"/>
      <c r="Y10" s="591"/>
      <c r="Z10" s="591"/>
      <c r="AA10" s="591"/>
      <c r="AB10" s="591"/>
      <c r="AC10" s="591"/>
      <c r="AD10" s="591"/>
      <c r="AE10" s="591"/>
      <c r="AF10" s="591"/>
      <c r="AG10" s="591"/>
      <c r="AH10" s="591"/>
      <c r="AI10" s="591"/>
    </row>
    <row r="11" spans="1:35" s="571" customFormat="1" ht="11.25" hidden="1" customHeight="1">
      <c r="A11" s="591"/>
      <c r="B11" s="591"/>
      <c r="C11" s="591"/>
      <c r="D11" s="591"/>
      <c r="E11" s="591"/>
      <c r="F11" s="591"/>
      <c r="G11" s="591"/>
      <c r="H11" s="591"/>
      <c r="L11" s="1233"/>
      <c r="M11" s="1233"/>
      <c r="N11" s="567"/>
      <c r="O11" s="1253"/>
      <c r="P11" s="1253"/>
      <c r="Q11" s="1253"/>
      <c r="R11" s="1253"/>
      <c r="S11" s="1253"/>
      <c r="T11" s="1253"/>
      <c r="U11" s="589" t="s">
        <v>372</v>
      </c>
      <c r="X11" s="591"/>
      <c r="Y11" s="591"/>
      <c r="Z11" s="591"/>
      <c r="AA11" s="591"/>
      <c r="AB11" s="591"/>
      <c r="AC11" s="591"/>
      <c r="AD11" s="591"/>
      <c r="AE11" s="591"/>
      <c r="AF11" s="591"/>
      <c r="AG11" s="591"/>
      <c r="AH11" s="591"/>
      <c r="AI11" s="591"/>
    </row>
    <row r="12" spans="1:35">
      <c r="J12" s="530"/>
      <c r="K12" s="530"/>
      <c r="L12" s="525"/>
      <c r="M12" s="525"/>
      <c r="N12" s="525"/>
      <c r="O12" s="1254"/>
      <c r="P12" s="1254"/>
      <c r="Q12" s="1254"/>
      <c r="R12" s="1254"/>
      <c r="S12" s="1254"/>
      <c r="T12" s="1254"/>
      <c r="U12" s="1254"/>
    </row>
    <row r="13" spans="1:35" ht="14.25" customHeight="1">
      <c r="J13" s="530"/>
      <c r="K13" s="530"/>
      <c r="L13" s="1152" t="s">
        <v>453</v>
      </c>
      <c r="M13" s="1152"/>
      <c r="N13" s="1152"/>
      <c r="O13" s="1152"/>
      <c r="P13" s="1152"/>
      <c r="Q13" s="1152"/>
      <c r="R13" s="1152"/>
      <c r="S13" s="1152"/>
      <c r="T13" s="1152"/>
      <c r="U13" s="1152"/>
      <c r="V13" s="1152"/>
      <c r="W13" s="1152" t="s">
        <v>454</v>
      </c>
    </row>
    <row r="14" spans="1:35" ht="14.25" customHeight="1">
      <c r="J14" s="530"/>
      <c r="K14" s="530"/>
      <c r="L14" s="1216" t="s">
        <v>91</v>
      </c>
      <c r="M14" s="1216" t="s">
        <v>638</v>
      </c>
      <c r="N14" s="522"/>
      <c r="O14" s="1217" t="s">
        <v>640</v>
      </c>
      <c r="P14" s="1218"/>
      <c r="Q14" s="1218"/>
      <c r="R14" s="1218"/>
      <c r="S14" s="1218"/>
      <c r="T14" s="1219"/>
      <c r="U14" s="1227" t="s">
        <v>340</v>
      </c>
      <c r="V14" s="1213" t="s">
        <v>274</v>
      </c>
      <c r="W14" s="1152"/>
    </row>
    <row r="15" spans="1:35" ht="14.25" customHeight="1">
      <c r="J15" s="530"/>
      <c r="K15" s="530"/>
      <c r="L15" s="1216"/>
      <c r="M15" s="1216"/>
      <c r="N15" s="522"/>
      <c r="O15" s="1222" t="s">
        <v>620</v>
      </c>
      <c r="P15" s="1220"/>
      <c r="Q15" s="1221"/>
      <c r="R15" s="1225" t="s">
        <v>653</v>
      </c>
      <c r="S15" s="1225"/>
      <c r="T15" s="1226"/>
      <c r="U15" s="1228"/>
      <c r="V15" s="1214"/>
      <c r="W15" s="1152"/>
    </row>
    <row r="16" spans="1:35" ht="30" customHeight="1">
      <c r="J16" s="530"/>
      <c r="K16" s="530"/>
      <c r="L16" s="1216"/>
      <c r="M16" s="1216"/>
      <c r="N16" s="521"/>
      <c r="O16" s="1223"/>
      <c r="P16" s="536"/>
      <c r="Q16" s="536"/>
      <c r="R16" s="537" t="s">
        <v>273</v>
      </c>
      <c r="S16" s="1211" t="s">
        <v>272</v>
      </c>
      <c r="T16" s="1212"/>
      <c r="U16" s="1229"/>
      <c r="V16" s="1215"/>
      <c r="W16" s="1152"/>
    </row>
    <row r="17" spans="1:36">
      <c r="J17" s="530"/>
      <c r="K17" s="570">
        <v>1</v>
      </c>
      <c r="L17" s="648" t="s">
        <v>92</v>
      </c>
      <c r="M17" s="648" t="s">
        <v>48</v>
      </c>
      <c r="N17" s="669" t="s">
        <v>48</v>
      </c>
      <c r="O17" s="649">
        <f ca="1">OFFSET(O17,0,-1)+1</f>
        <v>3</v>
      </c>
      <c r="P17" s="650">
        <f ca="1">OFFSET(P17,0,-1)</f>
        <v>3</v>
      </c>
      <c r="Q17" s="650">
        <f ca="1">OFFSET(Q17,0,-1)</f>
        <v>3</v>
      </c>
      <c r="R17" s="649">
        <f ca="1">OFFSET(R17,0,-1)+1</f>
        <v>4</v>
      </c>
      <c r="S17" s="1234">
        <f ca="1">OFFSET(S17,0,-1)+1</f>
        <v>5</v>
      </c>
      <c r="T17" s="1234"/>
      <c r="U17" s="649">
        <f ca="1">OFFSET(U17,0,-2)+1</f>
        <v>6</v>
      </c>
      <c r="V17" s="650">
        <f ca="1">OFFSET(V17,0,-1)</f>
        <v>6</v>
      </c>
      <c r="W17" s="649">
        <f ca="1">OFFSET(W17,0,-1)+1</f>
        <v>7</v>
      </c>
    </row>
    <row r="18" spans="1:36" ht="22.5">
      <c r="A18" s="1235">
        <v>1</v>
      </c>
      <c r="B18" s="920"/>
      <c r="C18" s="920"/>
      <c r="D18" s="920"/>
      <c r="E18" s="921"/>
      <c r="F18" s="922"/>
      <c r="G18" s="920"/>
      <c r="H18" s="920"/>
      <c r="I18" s="923"/>
      <c r="J18" s="918"/>
      <c r="K18" s="927">
        <v>1</v>
      </c>
      <c r="L18" s="594">
        <f>mergeValue(A18)</f>
        <v>1</v>
      </c>
      <c r="M18" s="642" t="s">
        <v>20</v>
      </c>
      <c r="N18" s="581"/>
      <c r="O18" s="1247"/>
      <c r="P18" s="1247"/>
      <c r="Q18" s="1247"/>
      <c r="R18" s="1247"/>
      <c r="S18" s="1247"/>
      <c r="T18" s="1247"/>
      <c r="U18" s="1247"/>
      <c r="V18" s="1247"/>
      <c r="W18" s="631" t="s">
        <v>657</v>
      </c>
    </row>
    <row r="19" spans="1:36" ht="22.5">
      <c r="A19" s="1235"/>
      <c r="B19" s="1235">
        <v>1</v>
      </c>
      <c r="C19" s="920"/>
      <c r="D19" s="920"/>
      <c r="E19" s="922"/>
      <c r="F19" s="922"/>
      <c r="G19" s="920"/>
      <c r="H19" s="920"/>
      <c r="I19" s="917"/>
      <c r="J19" s="916"/>
      <c r="K19" s="927">
        <v>1</v>
      </c>
      <c r="L19" s="594" t="str">
        <f>mergeValue(A19) &amp;"."&amp; mergeValue(B19)</f>
        <v>1.1</v>
      </c>
      <c r="M19" s="547" t="s">
        <v>16</v>
      </c>
      <c r="N19" s="581"/>
      <c r="O19" s="1247"/>
      <c r="P19" s="1247"/>
      <c r="Q19" s="1247"/>
      <c r="R19" s="1247"/>
      <c r="S19" s="1247"/>
      <c r="T19" s="1247"/>
      <c r="U19" s="1247"/>
      <c r="V19" s="1247"/>
      <c r="W19" s="631" t="s">
        <v>476</v>
      </c>
    </row>
    <row r="20" spans="1:36" ht="22.5">
      <c r="A20" s="1235"/>
      <c r="B20" s="1235"/>
      <c r="C20" s="1235">
        <v>1</v>
      </c>
      <c r="D20" s="920"/>
      <c r="E20" s="922"/>
      <c r="F20" s="922"/>
      <c r="G20" s="920"/>
      <c r="H20" s="920"/>
      <c r="I20" s="924"/>
      <c r="J20" s="916"/>
      <c r="K20" s="927">
        <v>1</v>
      </c>
      <c r="L20" s="594" t="str">
        <f>mergeValue(A20) &amp;"."&amp; mergeValue(B20)&amp;"."&amp; mergeValue(C20)</f>
        <v>1.1.1</v>
      </c>
      <c r="M20" s="548" t="s">
        <v>7</v>
      </c>
      <c r="N20" s="581"/>
      <c r="O20" s="1247"/>
      <c r="P20" s="1247"/>
      <c r="Q20" s="1247"/>
      <c r="R20" s="1247"/>
      <c r="S20" s="1247"/>
      <c r="T20" s="1247"/>
      <c r="U20" s="1247"/>
      <c r="V20" s="1247"/>
      <c r="W20" s="631" t="s">
        <v>632</v>
      </c>
    </row>
    <row r="21" spans="1:36" ht="22.5">
      <c r="A21" s="1235"/>
      <c r="B21" s="1235"/>
      <c r="C21" s="1235"/>
      <c r="D21" s="1235">
        <v>1</v>
      </c>
      <c r="E21" s="922"/>
      <c r="F21" s="922"/>
      <c r="G21" s="920"/>
      <c r="H21" s="920"/>
      <c r="I21" s="1235">
        <v>1</v>
      </c>
      <c r="J21" s="916"/>
      <c r="K21" s="927">
        <v>1</v>
      </c>
      <c r="L21" s="594" t="str">
        <f>mergeValue(A21) &amp;"."&amp; mergeValue(B21)&amp;"."&amp; mergeValue(C21)&amp;"."&amp; mergeValue(D21)</f>
        <v>1.1.1.1</v>
      </c>
      <c r="M21" s="549" t="s">
        <v>22</v>
      </c>
      <c r="N21" s="581"/>
      <c r="O21" s="1247"/>
      <c r="P21" s="1247"/>
      <c r="Q21" s="1247"/>
      <c r="R21" s="1247"/>
      <c r="S21" s="1247"/>
      <c r="T21" s="1247"/>
      <c r="U21" s="1247"/>
      <c r="V21" s="1247"/>
      <c r="W21" s="631" t="s">
        <v>633</v>
      </c>
    </row>
    <row r="22" spans="1:36" ht="11.25" hidden="1" customHeight="1">
      <c r="A22" s="1235"/>
      <c r="B22" s="1235"/>
      <c r="C22" s="1235"/>
      <c r="D22" s="1235"/>
      <c r="E22" s="1235">
        <v>1</v>
      </c>
      <c r="F22" s="922"/>
      <c r="G22" s="920"/>
      <c r="H22" s="920"/>
      <c r="I22" s="1235"/>
      <c r="J22" s="922"/>
      <c r="K22" s="927">
        <v>1</v>
      </c>
      <c r="L22" s="594"/>
      <c r="M22" s="555"/>
      <c r="N22" s="582"/>
      <c r="O22" s="632"/>
      <c r="P22" s="632"/>
      <c r="Q22" s="632"/>
      <c r="R22" s="632"/>
      <c r="S22" s="632"/>
      <c r="T22" s="632"/>
      <c r="U22" s="594"/>
      <c r="V22" s="508"/>
      <c r="W22" s="560"/>
    </row>
    <row r="23" spans="1:36" ht="90">
      <c r="A23" s="1235"/>
      <c r="B23" s="1235"/>
      <c r="C23" s="1235"/>
      <c r="D23" s="1235"/>
      <c r="E23" s="1235"/>
      <c r="F23" s="1235">
        <v>1</v>
      </c>
      <c r="G23" s="920"/>
      <c r="H23" s="920"/>
      <c r="I23" s="1235"/>
      <c r="J23" s="1255"/>
      <c r="K23" s="927">
        <v>1</v>
      </c>
      <c r="L23" s="594" t="str">
        <f>mergeValue(A23) &amp;"."&amp; mergeValue(B23)&amp;"."&amp; mergeValue(C23)&amp;"."&amp; mergeValue(D23)&amp;"."&amp;  mergeValue(F23)</f>
        <v>1.1.1.1.1</v>
      </c>
      <c r="M23" s="555" t="s">
        <v>10</v>
      </c>
      <c r="N23" s="582"/>
      <c r="O23" s="1237"/>
      <c r="P23" s="1237"/>
      <c r="Q23" s="1237"/>
      <c r="R23" s="1237"/>
      <c r="S23" s="1237"/>
      <c r="T23" s="1237"/>
      <c r="U23" s="1237"/>
      <c r="V23" s="1237"/>
      <c r="W23" s="631" t="s">
        <v>634</v>
      </c>
      <c r="Y23" s="590" t="str">
        <f>strCheckUnique(Z23:Z26)</f>
        <v/>
      </c>
      <c r="AA23" s="590"/>
    </row>
    <row r="24" spans="1:36" ht="189" customHeight="1">
      <c r="A24" s="1235"/>
      <c r="B24" s="1235"/>
      <c r="C24" s="1235"/>
      <c r="D24" s="1235"/>
      <c r="E24" s="1235"/>
      <c r="F24" s="1235"/>
      <c r="G24" s="920">
        <v>1</v>
      </c>
      <c r="H24" s="920"/>
      <c r="I24" s="1235"/>
      <c r="J24" s="1255"/>
      <c r="K24" s="919"/>
      <c r="L24" s="594" t="str">
        <f>mergeValue(A24) &amp;"."&amp; mergeValue(B24)&amp;"."&amp; mergeValue(C24)&amp;"."&amp; mergeValue(D24)&amp;"."&amp;  mergeValue(F24)&amp;"."&amp;  mergeValue(G24)</f>
        <v>1.1.1.1.1.1</v>
      </c>
      <c r="M24" s="1066"/>
      <c r="N24" s="587"/>
      <c r="O24" s="563"/>
      <c r="P24" s="563"/>
      <c r="Q24" s="563"/>
      <c r="R24" s="1245"/>
      <c r="S24" s="1231" t="s">
        <v>83</v>
      </c>
      <c r="T24" s="1245"/>
      <c r="U24" s="1231" t="s">
        <v>84</v>
      </c>
      <c r="V24" s="538"/>
      <c r="W24" s="1206" t="s">
        <v>658</v>
      </c>
      <c r="X24" s="586" t="str">
        <f>strCheckDate(O25:V25)</f>
        <v/>
      </c>
      <c r="Y24" s="590"/>
      <c r="Z24" s="590" t="str">
        <f>IF(M24="","",M24 )</f>
        <v/>
      </c>
      <c r="AA24" s="590"/>
      <c r="AB24" s="590"/>
      <c r="AC24" s="590"/>
    </row>
    <row r="25" spans="1:36" ht="11.25" hidden="1" customHeight="1">
      <c r="A25" s="1235"/>
      <c r="B25" s="1235"/>
      <c r="C25" s="1235"/>
      <c r="D25" s="1235"/>
      <c r="E25" s="1235"/>
      <c r="F25" s="1235"/>
      <c r="G25" s="920"/>
      <c r="H25" s="920"/>
      <c r="I25" s="1235"/>
      <c r="J25" s="1255"/>
      <c r="K25" s="927">
        <v>1</v>
      </c>
      <c r="L25" s="601"/>
      <c r="M25" s="647"/>
      <c r="N25" s="587"/>
      <c r="O25" s="563"/>
      <c r="P25" s="563"/>
      <c r="Q25" s="585" t="str">
        <f>R24 &amp; "-" &amp; T24</f>
        <v>-</v>
      </c>
      <c r="R25" s="1245"/>
      <c r="S25" s="1231"/>
      <c r="T25" s="1245"/>
      <c r="U25" s="1231"/>
      <c r="V25" s="538"/>
      <c r="W25" s="1207"/>
      <c r="Y25" s="590"/>
      <c r="Z25" s="590"/>
      <c r="AA25" s="590"/>
      <c r="AB25" s="590"/>
      <c r="AC25" s="590"/>
    </row>
    <row r="26" spans="1:36" s="523" customFormat="1" ht="15" customHeight="1">
      <c r="A26" s="1235"/>
      <c r="B26" s="1235"/>
      <c r="C26" s="1235"/>
      <c r="D26" s="1235"/>
      <c r="E26" s="1235"/>
      <c r="F26" s="1235"/>
      <c r="G26" s="920"/>
      <c r="H26" s="920"/>
      <c r="I26" s="1235"/>
      <c r="J26" s="1255"/>
      <c r="K26" s="927">
        <v>1</v>
      </c>
      <c r="L26" s="539"/>
      <c r="M26" s="557" t="s">
        <v>25</v>
      </c>
      <c r="N26" s="552"/>
      <c r="O26" s="546"/>
      <c r="P26" s="546"/>
      <c r="Q26" s="546"/>
      <c r="R26" s="574"/>
      <c r="S26" s="565"/>
      <c r="T26" s="564"/>
      <c r="U26" s="552"/>
      <c r="V26" s="561"/>
      <c r="W26" s="1208"/>
      <c r="X26" s="588"/>
      <c r="Y26" s="588"/>
      <c r="Z26" s="588"/>
      <c r="AA26" s="588"/>
      <c r="AB26" s="588"/>
      <c r="AC26" s="588"/>
      <c r="AD26" s="588"/>
      <c r="AE26" s="588"/>
      <c r="AF26" s="588"/>
      <c r="AG26" s="588"/>
      <c r="AH26" s="588"/>
      <c r="AI26" s="588"/>
    </row>
    <row r="27" spans="1:36" s="523" customFormat="1" ht="15" customHeight="1">
      <c r="A27" s="1235"/>
      <c r="B27" s="1235"/>
      <c r="C27" s="1235"/>
      <c r="D27" s="1235"/>
      <c r="E27" s="1235"/>
      <c r="F27" s="922"/>
      <c r="G27" s="922"/>
      <c r="H27" s="920"/>
      <c r="I27" s="1235"/>
      <c r="J27" s="922"/>
      <c r="K27" s="926"/>
      <c r="L27" s="539"/>
      <c r="M27" s="552" t="s">
        <v>11</v>
      </c>
      <c r="N27" s="557"/>
      <c r="O27" s="557"/>
      <c r="P27" s="557"/>
      <c r="Q27" s="557"/>
      <c r="R27" s="557"/>
      <c r="S27" s="557"/>
      <c r="T27" s="557"/>
      <c r="U27" s="557"/>
      <c r="V27" s="557"/>
      <c r="W27" s="561"/>
      <c r="X27" s="588"/>
      <c r="Y27" s="588"/>
      <c r="Z27" s="588"/>
      <c r="AA27" s="588"/>
      <c r="AB27" s="588"/>
      <c r="AC27" s="588"/>
      <c r="AD27" s="588"/>
      <c r="AE27" s="588"/>
      <c r="AF27" s="588"/>
      <c r="AG27" s="588"/>
      <c r="AH27" s="588"/>
      <c r="AI27" s="588"/>
      <c r="AJ27" s="588"/>
    </row>
    <row r="28" spans="1:36" s="523" customFormat="1" ht="15" hidden="1" customHeight="1">
      <c r="A28" s="1235"/>
      <c r="B28" s="1235"/>
      <c r="C28" s="1235"/>
      <c r="D28" s="1235"/>
      <c r="E28" s="922"/>
      <c r="F28" s="922"/>
      <c r="G28" s="922"/>
      <c r="H28" s="920"/>
      <c r="I28" s="1235"/>
      <c r="J28" s="922"/>
      <c r="K28" s="926"/>
      <c r="L28" s="539"/>
      <c r="M28" s="552"/>
      <c r="N28" s="557"/>
      <c r="O28" s="557"/>
      <c r="P28" s="557"/>
      <c r="Q28" s="557"/>
      <c r="R28" s="557"/>
      <c r="S28" s="557"/>
      <c r="T28" s="557"/>
      <c r="U28" s="557"/>
      <c r="V28" s="557"/>
      <c r="W28" s="561"/>
      <c r="X28" s="588"/>
      <c r="Y28" s="588"/>
      <c r="Z28" s="588"/>
      <c r="AA28" s="588"/>
      <c r="AB28" s="588"/>
      <c r="AC28" s="588"/>
      <c r="AD28" s="588"/>
      <c r="AE28" s="588"/>
      <c r="AF28" s="588"/>
      <c r="AG28" s="588"/>
      <c r="AH28" s="588"/>
      <c r="AI28" s="588"/>
      <c r="AJ28" s="588"/>
    </row>
    <row r="29" spans="1:36" s="523" customFormat="1" ht="15" customHeight="1">
      <c r="A29" s="1235"/>
      <c r="B29" s="1235"/>
      <c r="C29" s="1235"/>
      <c r="D29" s="925"/>
      <c r="E29" s="925"/>
      <c r="F29" s="922"/>
      <c r="G29" s="920"/>
      <c r="H29" s="920"/>
      <c r="I29" s="918"/>
      <c r="J29" s="915"/>
      <c r="K29" s="927">
        <v>1</v>
      </c>
      <c r="L29" s="539"/>
      <c r="M29" s="551" t="s">
        <v>17</v>
      </c>
      <c r="N29" s="550"/>
      <c r="O29" s="546"/>
      <c r="P29" s="546"/>
      <c r="Q29" s="546"/>
      <c r="R29" s="574"/>
      <c r="S29" s="565"/>
      <c r="T29" s="564"/>
      <c r="U29" s="550"/>
      <c r="V29" s="565"/>
      <c r="W29" s="561"/>
      <c r="X29" s="588"/>
      <c r="Y29" s="588"/>
      <c r="Z29" s="588"/>
      <c r="AA29" s="588"/>
      <c r="AB29" s="588"/>
      <c r="AC29" s="588"/>
      <c r="AD29" s="588"/>
      <c r="AE29" s="588"/>
      <c r="AF29" s="588"/>
      <c r="AG29" s="588"/>
      <c r="AH29" s="588"/>
      <c r="AI29" s="588"/>
    </row>
    <row r="30" spans="1:36" s="523" customFormat="1" ht="15" customHeight="1">
      <c r="A30" s="1235"/>
      <c r="B30" s="1235"/>
      <c r="C30" s="925"/>
      <c r="D30" s="925"/>
      <c r="E30" s="925"/>
      <c r="F30" s="925"/>
      <c r="G30" s="920"/>
      <c r="H30" s="920"/>
      <c r="I30" s="928"/>
      <c r="J30" s="915"/>
      <c r="K30" s="927">
        <v>1</v>
      </c>
      <c r="L30" s="539"/>
      <c r="M30" s="550" t="s">
        <v>18</v>
      </c>
      <c r="N30" s="550"/>
      <c r="O30" s="546"/>
      <c r="P30" s="546"/>
      <c r="Q30" s="546"/>
      <c r="R30" s="574"/>
      <c r="S30" s="565"/>
      <c r="T30" s="564"/>
      <c r="U30" s="550"/>
      <c r="V30" s="565"/>
      <c r="W30" s="561"/>
      <c r="X30" s="588"/>
      <c r="Y30" s="588"/>
      <c r="Z30" s="588"/>
      <c r="AA30" s="588"/>
      <c r="AB30" s="588"/>
      <c r="AC30" s="588"/>
      <c r="AD30" s="588"/>
      <c r="AE30" s="588"/>
      <c r="AF30" s="588"/>
      <c r="AG30" s="588"/>
      <c r="AH30" s="588"/>
      <c r="AI30" s="588"/>
    </row>
    <row r="31" spans="1:36" s="523" customFormat="1" ht="15" customHeight="1">
      <c r="A31" s="1235"/>
      <c r="B31" s="925"/>
      <c r="C31" s="925"/>
      <c r="D31" s="925"/>
      <c r="E31" s="925"/>
      <c r="F31" s="925"/>
      <c r="G31" s="920"/>
      <c r="H31" s="920"/>
      <c r="I31" s="918"/>
      <c r="J31" s="915"/>
      <c r="K31" s="927">
        <v>1</v>
      </c>
      <c r="L31" s="539"/>
      <c r="M31" s="559" t="s">
        <v>19</v>
      </c>
      <c r="N31" s="550"/>
      <c r="O31" s="546"/>
      <c r="P31" s="546"/>
      <c r="Q31" s="546"/>
      <c r="R31" s="574"/>
      <c r="S31" s="565"/>
      <c r="T31" s="564"/>
      <c r="U31" s="550"/>
      <c r="V31" s="565"/>
      <c r="W31" s="561"/>
      <c r="X31" s="588"/>
      <c r="Y31" s="588"/>
      <c r="Z31" s="588"/>
      <c r="AA31" s="588"/>
      <c r="AB31" s="588"/>
      <c r="AC31" s="588"/>
      <c r="AD31" s="588"/>
      <c r="AE31" s="588"/>
      <c r="AF31" s="588"/>
      <c r="AG31" s="588"/>
      <c r="AH31" s="588"/>
      <c r="AI31" s="588"/>
    </row>
    <row r="32" spans="1:36" s="523" customFormat="1" ht="15" customHeight="1">
      <c r="A32" s="914"/>
      <c r="B32" s="914"/>
      <c r="C32" s="914"/>
      <c r="D32" s="914"/>
      <c r="E32" s="914"/>
      <c r="F32" s="914"/>
      <c r="G32" s="914"/>
      <c r="H32" s="914"/>
      <c r="I32" s="914"/>
      <c r="J32" s="914"/>
      <c r="K32" s="914"/>
      <c r="L32" s="494"/>
      <c r="M32" s="566" t="s">
        <v>308</v>
      </c>
      <c r="N32" s="550"/>
      <c r="O32" s="546"/>
      <c r="P32" s="546"/>
      <c r="Q32" s="546"/>
      <c r="R32" s="574"/>
      <c r="S32" s="565"/>
      <c r="T32" s="564"/>
      <c r="U32" s="550"/>
      <c r="V32" s="565"/>
      <c r="W32" s="561"/>
      <c r="X32" s="588"/>
      <c r="Y32" s="588"/>
      <c r="Z32" s="588"/>
      <c r="AA32" s="588"/>
      <c r="AB32" s="588"/>
      <c r="AC32" s="588"/>
      <c r="AD32" s="588"/>
      <c r="AE32" s="588"/>
      <c r="AF32" s="588"/>
      <c r="AG32" s="588"/>
      <c r="AH32" s="588"/>
      <c r="AI32" s="588"/>
    </row>
    <row r="33" spans="12:23" ht="3" customHeight="1">
      <c r="L33" s="487"/>
      <c r="M33" s="487"/>
      <c r="N33" s="487"/>
      <c r="O33" s="487"/>
      <c r="P33" s="487"/>
      <c r="Q33" s="487"/>
      <c r="R33" s="487"/>
      <c r="S33" s="487"/>
      <c r="T33" s="487"/>
      <c r="U33" s="487"/>
    </row>
    <row r="34" spans="12:23" ht="106.5" customHeight="1">
      <c r="L34" s="1">
        <v>1</v>
      </c>
      <c r="M34" s="1199" t="s">
        <v>659</v>
      </c>
      <c r="N34" s="1199"/>
      <c r="O34" s="1199"/>
      <c r="P34" s="1199"/>
      <c r="Q34" s="1199"/>
      <c r="R34" s="1199"/>
      <c r="S34" s="1199"/>
      <c r="T34" s="1199"/>
      <c r="U34" s="1199"/>
      <c r="V34" s="1199"/>
      <c r="W34" s="1199"/>
    </row>
  </sheetData>
  <sheetProtection password="FA9C" sheet="1" objects="1" scenarios="1" formatColumns="0" formatRows="0"/>
  <dataConsolidate link="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68</v>
      </c>
    </row>
    <row r="2" spans="1:20" ht="22.5">
      <c r="F2" s="1200" t="s">
        <v>490</v>
      </c>
      <c r="G2" s="1201"/>
      <c r="H2" s="1202"/>
      <c r="I2" s="641"/>
    </row>
    <row r="3" spans="1:20" ht="3" customHeight="1"/>
    <row r="4" spans="1:20" s="571" customFormat="1" ht="11.25">
      <c r="A4" s="591"/>
      <c r="B4" s="591"/>
      <c r="C4" s="591"/>
      <c r="D4" s="591"/>
      <c r="F4" s="1152" t="s">
        <v>453</v>
      </c>
      <c r="G4" s="1152"/>
      <c r="H4" s="1152"/>
      <c r="I4" s="1203" t="s">
        <v>454</v>
      </c>
      <c r="J4" s="591"/>
      <c r="K4" s="591"/>
      <c r="L4" s="591"/>
      <c r="M4" s="591"/>
      <c r="N4" s="591"/>
      <c r="O4" s="591"/>
      <c r="P4" s="591"/>
      <c r="Q4" s="591"/>
      <c r="R4" s="591"/>
      <c r="S4" s="591"/>
      <c r="T4" s="591"/>
    </row>
    <row r="5" spans="1:20" s="571" customFormat="1" ht="11.25" customHeight="1">
      <c r="A5" s="591"/>
      <c r="B5" s="591"/>
      <c r="C5" s="591"/>
      <c r="D5" s="591"/>
      <c r="F5" s="607" t="s">
        <v>91</v>
      </c>
      <c r="G5" s="619" t="s">
        <v>456</v>
      </c>
      <c r="H5" s="606" t="s">
        <v>441</v>
      </c>
      <c r="I5" s="1203"/>
      <c r="J5" s="591"/>
      <c r="K5" s="591"/>
      <c r="L5" s="591"/>
      <c r="M5" s="591"/>
      <c r="N5" s="591"/>
      <c r="O5" s="591"/>
      <c r="P5" s="591"/>
      <c r="Q5" s="591"/>
      <c r="R5" s="591"/>
      <c r="S5" s="591"/>
      <c r="T5" s="591"/>
    </row>
    <row r="6" spans="1:20" s="571" customFormat="1" ht="12" customHeight="1">
      <c r="A6" s="591"/>
      <c r="B6" s="591"/>
      <c r="C6" s="591"/>
      <c r="D6" s="591"/>
      <c r="F6" s="608" t="s">
        <v>92</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491</v>
      </c>
      <c r="H7" s="605" t="str">
        <f>IF(dateCh="","",dateCh)</f>
        <v>18.12.2019</v>
      </c>
      <c r="I7" s="582" t="s">
        <v>492</v>
      </c>
      <c r="J7" s="616"/>
      <c r="K7" s="591"/>
      <c r="L7" s="591"/>
      <c r="M7" s="591"/>
      <c r="N7" s="591"/>
      <c r="O7" s="591"/>
      <c r="P7" s="591"/>
      <c r="Q7" s="591"/>
      <c r="R7" s="591"/>
      <c r="S7" s="591"/>
      <c r="T7" s="591"/>
    </row>
    <row r="8" spans="1:20" s="571" customFormat="1" ht="45">
      <c r="A8" s="1204">
        <v>1</v>
      </c>
      <c r="B8" s="591"/>
      <c r="C8" s="591"/>
      <c r="D8" s="591"/>
      <c r="F8" s="617" t="str">
        <f>"2." &amp;mergeValue(A8)</f>
        <v>2.1</v>
      </c>
      <c r="G8" s="633" t="s">
        <v>493</v>
      </c>
      <c r="H8" s="605"/>
      <c r="I8" s="582" t="s">
        <v>589</v>
      </c>
      <c r="J8" s="616"/>
      <c r="K8" s="591"/>
      <c r="L8" s="591"/>
      <c r="M8" s="591"/>
      <c r="N8" s="591"/>
      <c r="O8" s="591"/>
      <c r="P8" s="591"/>
      <c r="Q8" s="591"/>
      <c r="R8" s="591"/>
      <c r="S8" s="591"/>
      <c r="T8" s="591"/>
    </row>
    <row r="9" spans="1:20" s="571" customFormat="1" ht="22.5">
      <c r="A9" s="1204"/>
      <c r="B9" s="591"/>
      <c r="C9" s="591"/>
      <c r="D9" s="591"/>
      <c r="F9" s="617" t="str">
        <f>"3." &amp;mergeValue(A9)</f>
        <v>3.1</v>
      </c>
      <c r="G9" s="633" t="s">
        <v>494</v>
      </c>
      <c r="H9" s="605"/>
      <c r="I9" s="582" t="s">
        <v>587</v>
      </c>
      <c r="J9" s="616"/>
      <c r="K9" s="591"/>
      <c r="L9" s="591"/>
      <c r="M9" s="591"/>
      <c r="N9" s="591"/>
      <c r="O9" s="591"/>
      <c r="P9" s="591"/>
      <c r="Q9" s="591"/>
      <c r="R9" s="591"/>
      <c r="S9" s="591"/>
      <c r="T9" s="591"/>
    </row>
    <row r="10" spans="1:20" s="571" customFormat="1" ht="22.5">
      <c r="A10" s="1204"/>
      <c r="B10" s="591"/>
      <c r="C10" s="591"/>
      <c r="D10" s="591"/>
      <c r="F10" s="617" t="str">
        <f>"4."&amp;mergeValue(A10)</f>
        <v>4.1</v>
      </c>
      <c r="G10" s="633" t="s">
        <v>495</v>
      </c>
      <c r="H10" s="606" t="s">
        <v>457</v>
      </c>
      <c r="I10" s="582"/>
      <c r="J10" s="616"/>
      <c r="K10" s="591"/>
      <c r="L10" s="591"/>
      <c r="M10" s="591"/>
      <c r="N10" s="591"/>
      <c r="O10" s="591"/>
      <c r="P10" s="591"/>
      <c r="Q10" s="591"/>
      <c r="R10" s="591"/>
      <c r="S10" s="591"/>
      <c r="T10" s="591"/>
    </row>
    <row r="11" spans="1:20" s="571" customFormat="1" ht="18.75">
      <c r="A11" s="1204"/>
      <c r="B11" s="1204">
        <v>1</v>
      </c>
      <c r="C11" s="624"/>
      <c r="D11" s="624"/>
      <c r="F11" s="617" t="str">
        <f>"4."&amp;mergeValue(A11) &amp;"."&amp;mergeValue(B11)</f>
        <v>4.1.1</v>
      </c>
      <c r="G11" s="612" t="s">
        <v>591</v>
      </c>
      <c r="H11" s="605" t="str">
        <f>IF(region_name="","",region_name)</f>
        <v>Челябинская область</v>
      </c>
      <c r="I11" s="582" t="s">
        <v>498</v>
      </c>
      <c r="J11" s="616"/>
      <c r="K11" s="591"/>
      <c r="L11" s="591"/>
      <c r="M11" s="591"/>
      <c r="N11" s="591"/>
      <c r="O11" s="591"/>
      <c r="P11" s="591"/>
      <c r="Q11" s="591"/>
      <c r="R11" s="591"/>
      <c r="S11" s="591"/>
      <c r="T11" s="591"/>
    </row>
    <row r="12" spans="1:20" s="571" customFormat="1" ht="22.5">
      <c r="A12" s="1204"/>
      <c r="B12" s="1204"/>
      <c r="C12" s="1204">
        <v>1</v>
      </c>
      <c r="D12" s="624"/>
      <c r="F12" s="617" t="str">
        <f>"4."&amp;mergeValue(A12) &amp;"."&amp;mergeValue(B12)&amp;"."&amp;mergeValue(C12)</f>
        <v>4.1.1.1</v>
      </c>
      <c r="G12" s="623" t="s">
        <v>496</v>
      </c>
      <c r="H12" s="605"/>
      <c r="I12" s="582" t="s">
        <v>499</v>
      </c>
      <c r="J12" s="616"/>
      <c r="K12" s="591"/>
      <c r="L12" s="591"/>
      <c r="M12" s="591"/>
      <c r="N12" s="591"/>
      <c r="O12" s="591"/>
      <c r="P12" s="591"/>
      <c r="Q12" s="591"/>
      <c r="R12" s="591"/>
      <c r="S12" s="591"/>
      <c r="T12" s="591"/>
    </row>
    <row r="13" spans="1:20" s="571" customFormat="1" ht="39" customHeight="1">
      <c r="A13" s="1204"/>
      <c r="B13" s="1204"/>
      <c r="C13" s="1204"/>
      <c r="D13" s="624">
        <v>1</v>
      </c>
      <c r="F13" s="617" t="str">
        <f>"4."&amp;mergeValue(A13) &amp;"."&amp;mergeValue(B13)&amp;"."&amp;mergeValue(C13)&amp;"."&amp;mergeValue(D13)</f>
        <v>4.1.1.1.1</v>
      </c>
      <c r="G13" s="634" t="s">
        <v>497</v>
      </c>
      <c r="H13" s="605"/>
      <c r="I13" s="1205" t="s">
        <v>590</v>
      </c>
      <c r="J13" s="616"/>
      <c r="K13" s="591"/>
      <c r="L13" s="591"/>
      <c r="M13" s="591"/>
      <c r="N13" s="591"/>
      <c r="O13" s="591"/>
      <c r="P13" s="591"/>
      <c r="Q13" s="591"/>
      <c r="R13" s="591"/>
      <c r="S13" s="591"/>
      <c r="T13" s="591"/>
    </row>
    <row r="14" spans="1:20" s="571" customFormat="1" ht="18.75">
      <c r="A14" s="1204"/>
      <c r="B14" s="1204"/>
      <c r="C14" s="1204"/>
      <c r="D14" s="624"/>
      <c r="F14" s="620"/>
      <c r="G14" s="551" t="s">
        <v>4</v>
      </c>
      <c r="H14" s="625"/>
      <c r="I14" s="1205"/>
      <c r="J14" s="616"/>
      <c r="K14" s="591"/>
      <c r="L14" s="591"/>
      <c r="M14" s="591"/>
      <c r="N14" s="591"/>
      <c r="O14" s="591"/>
      <c r="P14" s="591"/>
      <c r="Q14" s="591"/>
      <c r="R14" s="591"/>
      <c r="S14" s="591"/>
      <c r="T14" s="591"/>
    </row>
    <row r="15" spans="1:20" s="571" customFormat="1" ht="18.75">
      <c r="A15" s="1204"/>
      <c r="B15" s="1204"/>
      <c r="C15" s="624"/>
      <c r="D15" s="624"/>
      <c r="F15" s="635"/>
      <c r="G15" s="578" t="s">
        <v>402</v>
      </c>
      <c r="H15" s="636"/>
      <c r="I15" s="637"/>
      <c r="J15" s="616"/>
      <c r="K15" s="591"/>
      <c r="L15" s="591"/>
      <c r="M15" s="591"/>
      <c r="N15" s="591"/>
      <c r="O15" s="591"/>
      <c r="P15" s="591"/>
      <c r="Q15" s="591"/>
      <c r="R15" s="591"/>
      <c r="S15" s="591"/>
      <c r="T15" s="591"/>
    </row>
    <row r="16" spans="1:20" s="571" customFormat="1" ht="18.75">
      <c r="A16" s="1204"/>
      <c r="B16" s="591"/>
      <c r="C16" s="591"/>
      <c r="D16" s="591"/>
      <c r="F16" s="620"/>
      <c r="G16" s="559" t="s">
        <v>505</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504</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9" t="s">
        <v>592</v>
      </c>
      <c r="H19" s="1199"/>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1"/>
    <col min="27" max="27" width="10.140625" style="501" customWidth="1"/>
    <col min="28" max="34" width="10.5703125" style="501"/>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32" t="s">
        <v>656</v>
      </c>
      <c r="M5" s="1232"/>
      <c r="N5" s="1232"/>
      <c r="O5" s="1232"/>
      <c r="P5" s="1232"/>
      <c r="Q5" s="1232"/>
      <c r="R5" s="1232"/>
      <c r="S5" s="1232"/>
      <c r="T5" s="1232"/>
      <c r="U5" s="498"/>
    </row>
    <row r="6" spans="7:34" ht="3" customHeight="1">
      <c r="J6" s="483"/>
      <c r="K6" s="483"/>
      <c r="L6" s="479"/>
      <c r="M6" s="479"/>
      <c r="N6" s="479"/>
      <c r="O6" s="482"/>
      <c r="P6" s="482"/>
      <c r="Q6" s="482"/>
      <c r="R6" s="482"/>
      <c r="S6" s="482"/>
      <c r="T6" s="482"/>
      <c r="U6" s="479"/>
    </row>
    <row r="7" spans="7:34" s="524" customFormat="1" ht="22.5">
      <c r="G7" s="532"/>
      <c r="H7" s="532"/>
      <c r="I7" s="532"/>
      <c r="J7" s="530"/>
      <c r="K7" s="530"/>
      <c r="L7" s="525"/>
      <c r="M7" s="618" t="s">
        <v>501</v>
      </c>
      <c r="N7" s="667"/>
      <c r="O7" s="1250" t="str">
        <f>IF(NameOrPr_ch="",IF(NameOrPr="","",NameOrPr),NameOrPr_ch)</f>
        <v>Министерство тарифного регулирования и энергетики Челябинской области</v>
      </c>
      <c r="P7" s="1251"/>
      <c r="Q7" s="1251"/>
      <c r="R7" s="1251"/>
      <c r="S7" s="1251"/>
      <c r="T7" s="1252"/>
      <c r="U7" s="670"/>
      <c r="X7" s="586"/>
      <c r="Y7" s="586"/>
      <c r="Z7" s="586"/>
      <c r="AA7" s="586"/>
      <c r="AB7" s="586"/>
      <c r="AC7" s="586"/>
      <c r="AD7" s="586"/>
      <c r="AE7" s="586"/>
      <c r="AF7" s="586"/>
      <c r="AG7" s="586"/>
      <c r="AH7" s="586"/>
    </row>
    <row r="8" spans="7:34" s="493" customFormat="1" ht="18.75">
      <c r="G8" s="492"/>
      <c r="H8" s="492"/>
      <c r="L8" s="500"/>
      <c r="M8" s="618" t="s">
        <v>595</v>
      </c>
      <c r="N8" s="667"/>
      <c r="O8" s="1250" t="str">
        <f>IF(datePr_ch="",IF(datePr="","",datePr),datePr_ch)</f>
        <v>05.12.2019</v>
      </c>
      <c r="P8" s="1251"/>
      <c r="Q8" s="1251"/>
      <c r="R8" s="1251"/>
      <c r="S8" s="1251"/>
      <c r="T8" s="1252"/>
      <c r="U8" s="668"/>
      <c r="X8" s="506"/>
      <c r="Y8" s="506"/>
      <c r="Z8" s="506"/>
      <c r="AA8" s="506"/>
      <c r="AB8" s="506"/>
      <c r="AC8" s="506"/>
      <c r="AD8" s="506"/>
      <c r="AE8" s="506"/>
      <c r="AF8" s="506"/>
      <c r="AG8" s="506"/>
      <c r="AH8" s="506"/>
    </row>
    <row r="9" spans="7:34" s="493" customFormat="1" ht="18.75">
      <c r="G9" s="492"/>
      <c r="H9" s="492"/>
      <c r="L9" s="553"/>
      <c r="M9" s="618" t="s">
        <v>594</v>
      </c>
      <c r="N9" s="667"/>
      <c r="O9" s="1250" t="str">
        <f>IF(numberPr_ch="",IF(numberPr="","",numberPr),numberPr_ch)</f>
        <v>90/114</v>
      </c>
      <c r="P9" s="1251"/>
      <c r="Q9" s="1251"/>
      <c r="R9" s="1251"/>
      <c r="S9" s="1251"/>
      <c r="T9" s="1252"/>
      <c r="U9" s="668"/>
      <c r="X9" s="506"/>
      <c r="Y9" s="506"/>
      <c r="Z9" s="506"/>
      <c r="AA9" s="506"/>
      <c r="AB9" s="506"/>
      <c r="AC9" s="506"/>
      <c r="AD9" s="506"/>
      <c r="AE9" s="506"/>
      <c r="AF9" s="506"/>
      <c r="AG9" s="506"/>
      <c r="AH9" s="506"/>
    </row>
    <row r="10" spans="7:34" s="493" customFormat="1" ht="18.75">
      <c r="G10" s="492"/>
      <c r="H10" s="492"/>
      <c r="L10" s="553"/>
      <c r="M10" s="618" t="s">
        <v>500</v>
      </c>
      <c r="N10" s="667"/>
      <c r="O10" s="1250" t="str">
        <f>IF(IstPub_ch="",IF(IstPub="","",IstPub),IstPub_ch)</f>
        <v>Сайт Министерства тарифного регулирования и энергетики Челябинской области, tarif74.ru</v>
      </c>
      <c r="P10" s="1251"/>
      <c r="Q10" s="1251"/>
      <c r="R10" s="1251"/>
      <c r="S10" s="1251"/>
      <c r="T10" s="1252"/>
      <c r="U10" s="668"/>
      <c r="X10" s="506"/>
      <c r="Y10" s="506"/>
      <c r="Z10" s="506"/>
      <c r="AA10" s="506"/>
      <c r="AB10" s="506"/>
      <c r="AC10" s="506"/>
      <c r="AD10" s="506"/>
      <c r="AE10" s="506"/>
      <c r="AF10" s="506"/>
      <c r="AG10" s="506"/>
      <c r="AH10" s="506"/>
    </row>
    <row r="11" spans="7:34" s="493" customFormat="1" ht="11.25" hidden="1">
      <c r="G11" s="492"/>
      <c r="H11" s="492"/>
      <c r="L11" s="1233"/>
      <c r="M11" s="1233"/>
      <c r="N11" s="490"/>
      <c r="O11" s="1256"/>
      <c r="P11" s="1256"/>
      <c r="Q11" s="1256"/>
      <c r="R11" s="1256"/>
      <c r="S11" s="1256"/>
      <c r="T11" s="1256"/>
      <c r="U11" s="504" t="s">
        <v>372</v>
      </c>
      <c r="X11" s="506"/>
      <c r="Y11" s="506"/>
      <c r="Z11" s="506"/>
      <c r="AA11" s="506"/>
      <c r="AB11" s="506"/>
      <c r="AC11" s="506"/>
      <c r="AD11" s="506"/>
      <c r="AE11" s="506"/>
      <c r="AF11" s="506"/>
      <c r="AG11" s="506"/>
      <c r="AH11" s="506"/>
    </row>
    <row r="12" spans="7:34">
      <c r="J12" s="483"/>
      <c r="K12" s="483"/>
      <c r="L12" s="479"/>
      <c r="M12" s="479"/>
      <c r="N12" s="479"/>
      <c r="O12" s="1254"/>
      <c r="P12" s="1254"/>
      <c r="Q12" s="1254"/>
      <c r="R12" s="1254"/>
      <c r="S12" s="1254"/>
      <c r="T12" s="1254"/>
      <c r="U12" s="1254"/>
    </row>
    <row r="13" spans="7:34">
      <c r="J13" s="483"/>
      <c r="K13" s="483"/>
      <c r="L13" s="1152" t="s">
        <v>453</v>
      </c>
      <c r="M13" s="1152"/>
      <c r="N13" s="1152"/>
      <c r="O13" s="1152"/>
      <c r="P13" s="1152"/>
      <c r="Q13" s="1152"/>
      <c r="R13" s="1152"/>
      <c r="S13" s="1152"/>
      <c r="T13" s="1152"/>
      <c r="U13" s="1152"/>
      <c r="V13" s="1152"/>
      <c r="W13" s="1152" t="s">
        <v>454</v>
      </c>
    </row>
    <row r="14" spans="7:34" ht="14.25" customHeight="1">
      <c r="J14" s="483"/>
      <c r="K14" s="483"/>
      <c r="L14" s="1216" t="s">
        <v>91</v>
      </c>
      <c r="M14" s="1216" t="s">
        <v>638</v>
      </c>
      <c r="N14" s="522"/>
      <c r="O14" s="1217" t="s">
        <v>640</v>
      </c>
      <c r="P14" s="1218"/>
      <c r="Q14" s="1218"/>
      <c r="R14" s="1218"/>
      <c r="S14" s="1218"/>
      <c r="T14" s="1219"/>
      <c r="U14" s="1227" t="s">
        <v>340</v>
      </c>
      <c r="V14" s="1213" t="s">
        <v>274</v>
      </c>
      <c r="W14" s="1152"/>
    </row>
    <row r="15" spans="7:34" s="524" customFormat="1" ht="14.25" customHeight="1">
      <c r="G15" s="532"/>
      <c r="H15" s="532"/>
      <c r="I15" s="532"/>
      <c r="J15" s="530"/>
      <c r="K15" s="530"/>
      <c r="L15" s="1216"/>
      <c r="M15" s="1216"/>
      <c r="N15" s="522"/>
      <c r="O15" s="1222" t="s">
        <v>604</v>
      </c>
      <c r="P15" s="1220" t="s">
        <v>270</v>
      </c>
      <c r="Q15" s="1221"/>
      <c r="R15" s="1225" t="s">
        <v>653</v>
      </c>
      <c r="S15" s="1225"/>
      <c r="T15" s="1226"/>
      <c r="U15" s="1228"/>
      <c r="V15" s="1214"/>
      <c r="W15" s="1152"/>
      <c r="X15" s="586"/>
      <c r="Y15" s="586"/>
      <c r="Z15" s="586"/>
      <c r="AA15" s="586"/>
      <c r="AB15" s="586"/>
      <c r="AC15" s="586"/>
      <c r="AD15" s="586"/>
      <c r="AE15" s="586"/>
      <c r="AF15" s="586"/>
      <c r="AG15" s="586"/>
      <c r="AH15" s="586"/>
    </row>
    <row r="16" spans="7:34" ht="33.75">
      <c r="J16" s="483"/>
      <c r="K16" s="483"/>
      <c r="L16" s="1216"/>
      <c r="M16" s="1216"/>
      <c r="N16" s="521"/>
      <c r="O16" s="1223"/>
      <c r="P16" s="536" t="s">
        <v>763</v>
      </c>
      <c r="Q16" s="536" t="s">
        <v>764</v>
      </c>
      <c r="R16" s="537" t="s">
        <v>273</v>
      </c>
      <c r="S16" s="1211" t="s">
        <v>272</v>
      </c>
      <c r="T16" s="1212"/>
      <c r="U16" s="1229"/>
      <c r="V16" s="1215"/>
      <c r="W16" s="1152"/>
    </row>
    <row r="17" spans="1:34">
      <c r="J17" s="483"/>
      <c r="K17" s="491">
        <v>1</v>
      </c>
      <c r="L17" s="480" t="s">
        <v>92</v>
      </c>
      <c r="M17" s="480" t="s">
        <v>48</v>
      </c>
      <c r="N17" s="497" t="s">
        <v>48</v>
      </c>
      <c r="O17" s="489">
        <f ca="1">OFFSET(O17,0,-1)+1</f>
        <v>3</v>
      </c>
      <c r="P17" s="489">
        <f ca="1">OFFSET(P17,0,-1)+1</f>
        <v>4</v>
      </c>
      <c r="Q17" s="489">
        <f ca="1">OFFSET(Q17,0,-1)+1</f>
        <v>5</v>
      </c>
      <c r="R17" s="489">
        <f ca="1">OFFSET(R17,0,-1)+1</f>
        <v>6</v>
      </c>
      <c r="S17" s="1234">
        <f ca="1">OFFSET(S17,0,-1)+1</f>
        <v>7</v>
      </c>
      <c r="T17" s="1234"/>
      <c r="U17" s="489">
        <f ca="1">OFFSET(U17,0,-2)+1</f>
        <v>8</v>
      </c>
      <c r="V17" s="496">
        <f ca="1">OFFSET(V17,0,-1)</f>
        <v>8</v>
      </c>
      <c r="W17" s="489">
        <f ca="1">OFFSET(W17,0,-1)+1</f>
        <v>9</v>
      </c>
    </row>
    <row r="18" spans="1:34" ht="22.5">
      <c r="A18" s="1235">
        <v>1</v>
      </c>
      <c r="B18" s="941"/>
      <c r="C18" s="941"/>
      <c r="D18" s="941"/>
      <c r="E18" s="942"/>
      <c r="F18" s="943"/>
      <c r="G18" s="943"/>
      <c r="H18" s="943"/>
      <c r="I18" s="944"/>
      <c r="J18" s="939"/>
      <c r="K18" s="946"/>
      <c r="L18" s="594">
        <f>mergeValue(A18)</f>
        <v>1</v>
      </c>
      <c r="M18" s="642" t="s">
        <v>20</v>
      </c>
      <c r="N18" s="581"/>
      <c r="O18" s="1247"/>
      <c r="P18" s="1247"/>
      <c r="Q18" s="1247"/>
      <c r="R18" s="1247"/>
      <c r="S18" s="1247"/>
      <c r="T18" s="1247"/>
      <c r="U18" s="1247"/>
      <c r="V18" s="1247"/>
      <c r="W18" s="631" t="s">
        <v>657</v>
      </c>
    </row>
    <row r="19" spans="1:34" ht="22.5">
      <c r="A19" s="1235"/>
      <c r="B19" s="1235">
        <v>1</v>
      </c>
      <c r="C19" s="941"/>
      <c r="D19" s="941"/>
      <c r="E19" s="943"/>
      <c r="F19" s="943"/>
      <c r="G19" s="943"/>
      <c r="H19" s="943"/>
      <c r="I19" s="938"/>
      <c r="J19" s="937"/>
      <c r="K19" s="940"/>
      <c r="L19" s="594" t="str">
        <f>mergeValue(A19) &amp;"."&amp; mergeValue(B19)</f>
        <v>1.1</v>
      </c>
      <c r="M19" s="547" t="s">
        <v>16</v>
      </c>
      <c r="N19" s="581"/>
      <c r="O19" s="1247"/>
      <c r="P19" s="1247"/>
      <c r="Q19" s="1247"/>
      <c r="R19" s="1247"/>
      <c r="S19" s="1247"/>
      <c r="T19" s="1247"/>
      <c r="U19" s="1247"/>
      <c r="V19" s="1247"/>
      <c r="W19" s="631" t="s">
        <v>476</v>
      </c>
    </row>
    <row r="20" spans="1:34" ht="22.5">
      <c r="A20" s="1235"/>
      <c r="B20" s="1235"/>
      <c r="C20" s="1235">
        <v>1</v>
      </c>
      <c r="D20" s="941"/>
      <c r="E20" s="943"/>
      <c r="F20" s="943"/>
      <c r="G20" s="943"/>
      <c r="H20" s="943"/>
      <c r="I20" s="945"/>
      <c r="J20" s="937"/>
      <c r="K20" s="940"/>
      <c r="L20" s="594" t="str">
        <f>mergeValue(A20) &amp;"."&amp; mergeValue(B20)&amp;"."&amp; mergeValue(C20)</f>
        <v>1.1.1</v>
      </c>
      <c r="M20" s="548" t="s">
        <v>7</v>
      </c>
      <c r="N20" s="581"/>
      <c r="O20" s="1247"/>
      <c r="P20" s="1247"/>
      <c r="Q20" s="1247"/>
      <c r="R20" s="1247"/>
      <c r="S20" s="1247"/>
      <c r="T20" s="1247"/>
      <c r="U20" s="1247"/>
      <c r="V20" s="1247"/>
      <c r="W20" s="631" t="s">
        <v>632</v>
      </c>
    </row>
    <row r="21" spans="1:34" ht="22.5">
      <c r="A21" s="1235"/>
      <c r="B21" s="1235"/>
      <c r="C21" s="1235"/>
      <c r="D21" s="1235">
        <v>1</v>
      </c>
      <c r="E21" s="943"/>
      <c r="F21" s="943"/>
      <c r="G21" s="943"/>
      <c r="H21" s="943"/>
      <c r="I21" s="945"/>
      <c r="J21" s="937"/>
      <c r="K21" s="940"/>
      <c r="L21" s="594" t="str">
        <f>mergeValue(A21) &amp;"."&amp; mergeValue(B21)&amp;"."&amp; mergeValue(C21)&amp;"."&amp; mergeValue(D21)</f>
        <v>1.1.1.1</v>
      </c>
      <c r="M21" s="549" t="s">
        <v>22</v>
      </c>
      <c r="N21" s="581"/>
      <c r="O21" s="1247"/>
      <c r="P21" s="1247"/>
      <c r="Q21" s="1247"/>
      <c r="R21" s="1247"/>
      <c r="S21" s="1247"/>
      <c r="T21" s="1247"/>
      <c r="U21" s="1247"/>
      <c r="V21" s="1247"/>
      <c r="W21" s="631" t="s">
        <v>633</v>
      </c>
    </row>
    <row r="22" spans="1:34" ht="11.25" hidden="1" customHeight="1">
      <c r="A22" s="1235"/>
      <c r="B22" s="1235"/>
      <c r="C22" s="1235"/>
      <c r="D22" s="1235"/>
      <c r="E22" s="1235">
        <v>1</v>
      </c>
      <c r="F22" s="943"/>
      <c r="G22" s="943"/>
      <c r="H22" s="941">
        <v>1</v>
      </c>
      <c r="I22" s="1235">
        <v>1</v>
      </c>
      <c r="J22" s="943"/>
      <c r="K22" s="948"/>
      <c r="L22" s="594"/>
      <c r="M22" s="555"/>
      <c r="N22" s="582"/>
      <c r="O22" s="632"/>
      <c r="P22" s="632"/>
      <c r="Q22" s="632"/>
      <c r="R22" s="632"/>
      <c r="S22" s="632"/>
      <c r="T22" s="632"/>
      <c r="U22" s="632"/>
      <c r="V22" s="509"/>
      <c r="W22" s="560"/>
    </row>
    <row r="23" spans="1:34" ht="90">
      <c r="A23" s="1235"/>
      <c r="B23" s="1235"/>
      <c r="C23" s="1235"/>
      <c r="D23" s="1235"/>
      <c r="E23" s="1235"/>
      <c r="F23" s="1235">
        <v>1</v>
      </c>
      <c r="G23" s="941"/>
      <c r="H23" s="941"/>
      <c r="I23" s="1235"/>
      <c r="J23" s="1235">
        <v>1</v>
      </c>
      <c r="K23" s="949"/>
      <c r="L23" s="594" t="str">
        <f>mergeValue(A23) &amp;"."&amp; mergeValue(B23)&amp;"."&amp; mergeValue(C23)&amp;"."&amp; mergeValue(D23)&amp;"."&amp;  mergeValue(F23)</f>
        <v>1.1.1.1.1</v>
      </c>
      <c r="M23" s="556" t="s">
        <v>10</v>
      </c>
      <c r="N23" s="582"/>
      <c r="O23" s="1237"/>
      <c r="P23" s="1237"/>
      <c r="Q23" s="1237"/>
      <c r="R23" s="1237"/>
      <c r="S23" s="1237"/>
      <c r="T23" s="1237"/>
      <c r="U23" s="1237"/>
      <c r="V23" s="1237"/>
      <c r="W23" s="631" t="s">
        <v>634</v>
      </c>
      <c r="Y23" s="505" t="str">
        <f>strCheckUnique(Z23:Z26)</f>
        <v/>
      </c>
      <c r="AA23" s="505"/>
    </row>
    <row r="24" spans="1:34" ht="189" customHeight="1">
      <c r="A24" s="1235"/>
      <c r="B24" s="1235"/>
      <c r="C24" s="1235"/>
      <c r="D24" s="1235"/>
      <c r="E24" s="1235"/>
      <c r="F24" s="1235"/>
      <c r="G24" s="941">
        <v>1</v>
      </c>
      <c r="H24" s="941"/>
      <c r="I24" s="1235"/>
      <c r="J24" s="1235"/>
      <c r="K24" s="949">
        <v>1</v>
      </c>
      <c r="L24" s="594" t="str">
        <f>mergeValue(A24) &amp;"."&amp; mergeValue(B24)&amp;"."&amp; mergeValue(C24)&amp;"."&amp; mergeValue(D24)&amp;"."&amp; mergeValue(F24)&amp;"."&amp; mergeValue(G24)</f>
        <v>1.1.1.1.1.1</v>
      </c>
      <c r="M24" s="1066"/>
      <c r="N24" s="587"/>
      <c r="O24" s="563"/>
      <c r="P24" s="563"/>
      <c r="Q24" s="1091"/>
      <c r="R24" s="1245"/>
      <c r="S24" s="1231" t="s">
        <v>83</v>
      </c>
      <c r="T24" s="1245"/>
      <c r="U24" s="1231" t="s">
        <v>84</v>
      </c>
      <c r="V24" s="579"/>
      <c r="W24" s="1206" t="s">
        <v>658</v>
      </c>
      <c r="X24" s="501" t="str">
        <f>strCheckDate(O25:V25)</f>
        <v/>
      </c>
      <c r="Y24" s="505"/>
      <c r="Z24" s="505" t="str">
        <f>IF(M24="","",M24 )</f>
        <v/>
      </c>
      <c r="AA24" s="505"/>
      <c r="AB24" s="505"/>
      <c r="AC24" s="505"/>
    </row>
    <row r="25" spans="1:34" ht="11.25" hidden="1">
      <c r="A25" s="1235"/>
      <c r="B25" s="1235"/>
      <c r="C25" s="1235"/>
      <c r="D25" s="1235"/>
      <c r="E25" s="1235"/>
      <c r="F25" s="1235"/>
      <c r="G25" s="941"/>
      <c r="H25" s="941"/>
      <c r="I25" s="1235"/>
      <c r="J25" s="1235"/>
      <c r="K25" s="949"/>
      <c r="L25" s="601"/>
      <c r="M25" s="647"/>
      <c r="N25" s="587"/>
      <c r="O25" s="563"/>
      <c r="P25" s="563"/>
      <c r="Q25" s="585" t="str">
        <f>R24 &amp; "-" &amp; T24</f>
        <v>-</v>
      </c>
      <c r="R25" s="1230"/>
      <c r="S25" s="1231"/>
      <c r="T25" s="1230"/>
      <c r="U25" s="1231"/>
      <c r="V25" s="579"/>
      <c r="W25" s="1207"/>
    </row>
    <row r="26" spans="1:34" s="477" customFormat="1" ht="15" customHeight="1">
      <c r="A26" s="1235"/>
      <c r="B26" s="1235"/>
      <c r="C26" s="1235"/>
      <c r="D26" s="1235"/>
      <c r="E26" s="1235"/>
      <c r="F26" s="1235"/>
      <c r="G26" s="943"/>
      <c r="H26" s="941"/>
      <c r="I26" s="1235"/>
      <c r="J26" s="1235"/>
      <c r="K26" s="948"/>
      <c r="L26" s="539"/>
      <c r="M26" s="557" t="s">
        <v>25</v>
      </c>
      <c r="N26" s="552"/>
      <c r="O26" s="546"/>
      <c r="P26" s="546"/>
      <c r="Q26" s="546"/>
      <c r="R26" s="574"/>
      <c r="S26" s="565"/>
      <c r="T26" s="564"/>
      <c r="U26" s="552"/>
      <c r="V26" s="561"/>
      <c r="W26" s="1208"/>
      <c r="X26" s="502"/>
      <c r="Y26" s="502"/>
      <c r="Z26" s="502"/>
      <c r="AA26" s="502"/>
      <c r="AB26" s="502"/>
      <c r="AC26" s="502"/>
      <c r="AD26" s="502"/>
      <c r="AE26" s="502"/>
      <c r="AF26" s="502"/>
      <c r="AG26" s="502"/>
      <c r="AH26" s="502"/>
    </row>
    <row r="27" spans="1:34" s="477" customFormat="1" ht="15" customHeight="1">
      <c r="A27" s="1235"/>
      <c r="B27" s="1235"/>
      <c r="C27" s="1235"/>
      <c r="D27" s="1235"/>
      <c r="E27" s="1235"/>
      <c r="F27" s="943"/>
      <c r="G27" s="943"/>
      <c r="H27" s="941"/>
      <c r="I27" s="1235"/>
      <c r="J27" s="943"/>
      <c r="K27" s="948"/>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4" s="477" customFormat="1" ht="0.2" customHeight="1">
      <c r="A28" s="1235"/>
      <c r="B28" s="1235"/>
      <c r="C28" s="1235"/>
      <c r="D28" s="1235"/>
      <c r="E28" s="947"/>
      <c r="F28" s="943"/>
      <c r="G28" s="943"/>
      <c r="H28" s="943"/>
      <c r="I28" s="939"/>
      <c r="J28" s="936"/>
      <c r="K28" s="946"/>
      <c r="L28" s="539"/>
      <c r="M28" s="552"/>
      <c r="N28" s="550"/>
      <c r="O28" s="546"/>
      <c r="P28" s="546"/>
      <c r="Q28" s="546"/>
      <c r="R28" s="574"/>
      <c r="S28" s="565"/>
      <c r="T28" s="564"/>
      <c r="U28" s="550"/>
      <c r="V28" s="565"/>
      <c r="W28" s="561"/>
      <c r="X28" s="502"/>
      <c r="Y28" s="502"/>
      <c r="Z28" s="502"/>
      <c r="AA28" s="502"/>
      <c r="AB28" s="502"/>
      <c r="AC28" s="502"/>
      <c r="AD28" s="502"/>
      <c r="AE28" s="502"/>
      <c r="AF28" s="502"/>
      <c r="AG28" s="502"/>
      <c r="AH28" s="502"/>
    </row>
    <row r="29" spans="1:34" s="477" customFormat="1" ht="15" customHeight="1">
      <c r="A29" s="1235"/>
      <c r="B29" s="1235"/>
      <c r="C29" s="1235"/>
      <c r="D29" s="947"/>
      <c r="E29" s="947"/>
      <c r="F29" s="943"/>
      <c r="G29" s="943"/>
      <c r="H29" s="943"/>
      <c r="I29" s="939"/>
      <c r="J29" s="936"/>
      <c r="K29" s="946"/>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4" s="477" customFormat="1" ht="15" customHeight="1">
      <c r="A30" s="1235"/>
      <c r="B30" s="1235"/>
      <c r="C30" s="947"/>
      <c r="D30" s="947"/>
      <c r="E30" s="947"/>
      <c r="F30" s="947"/>
      <c r="G30" s="952"/>
      <c r="H30" s="939"/>
      <c r="I30" s="950"/>
      <c r="J30" s="936"/>
      <c r="K30" s="951"/>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4" s="477" customFormat="1" ht="15" customHeight="1">
      <c r="A31" s="1235"/>
      <c r="B31" s="947"/>
      <c r="C31" s="947"/>
      <c r="D31" s="947"/>
      <c r="E31" s="947"/>
      <c r="F31" s="947"/>
      <c r="G31" s="952"/>
      <c r="H31" s="939"/>
      <c r="I31" s="939"/>
      <c r="J31" s="936"/>
      <c r="K31" s="946"/>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4" s="477" customFormat="1" ht="15" customHeight="1">
      <c r="A32" s="935"/>
      <c r="B32" s="935"/>
      <c r="C32" s="935"/>
      <c r="D32" s="935"/>
      <c r="E32" s="935"/>
      <c r="F32" s="935"/>
      <c r="G32" s="935"/>
      <c r="H32" s="935"/>
      <c r="I32" s="935"/>
      <c r="J32" s="935"/>
      <c r="K32" s="935"/>
      <c r="L32" s="494"/>
      <c r="M32" s="566" t="s">
        <v>308</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7"/>
      <c r="M33" s="487"/>
      <c r="N33" s="487"/>
      <c r="O33" s="487"/>
      <c r="P33" s="487"/>
      <c r="Q33" s="487"/>
      <c r="R33" s="487"/>
      <c r="S33" s="487"/>
      <c r="T33" s="487"/>
      <c r="U33" s="487"/>
    </row>
    <row r="34" spans="12:23" ht="123.75" customHeight="1">
      <c r="L34" s="1">
        <v>1</v>
      </c>
      <c r="M34" s="1199" t="s">
        <v>659</v>
      </c>
      <c r="N34" s="1199"/>
      <c r="O34" s="1199"/>
      <c r="P34" s="1199"/>
      <c r="Q34" s="1199"/>
      <c r="R34" s="1199"/>
      <c r="S34" s="1199"/>
      <c r="T34" s="1199"/>
      <c r="U34" s="1199"/>
      <c r="V34" s="1199"/>
      <c r="W34" s="1199"/>
    </row>
  </sheetData>
  <sheetProtection password="FA9C" sheet="1" objects="1" scenarios="1" formatColumns="0" formatRows="0"/>
  <dataConsolidate link="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182</v>
      </c>
    </row>
    <row r="2" spans="1:20" ht="22.5">
      <c r="F2" s="1200" t="s">
        <v>490</v>
      </c>
      <c r="G2" s="1201"/>
      <c r="H2" s="1202"/>
      <c r="I2" s="641"/>
    </row>
    <row r="3" spans="1:20" ht="3" customHeight="1"/>
    <row r="4" spans="1:20" s="571" customFormat="1" ht="11.25">
      <c r="A4" s="591"/>
      <c r="B4" s="591"/>
      <c r="C4" s="591"/>
      <c r="D4" s="591"/>
      <c r="F4" s="1152" t="s">
        <v>453</v>
      </c>
      <c r="G4" s="1152"/>
      <c r="H4" s="1152"/>
      <c r="I4" s="1203" t="s">
        <v>454</v>
      </c>
      <c r="J4" s="591"/>
      <c r="K4" s="591"/>
      <c r="L4" s="591"/>
      <c r="M4" s="591"/>
      <c r="N4" s="591"/>
      <c r="O4" s="591"/>
      <c r="P4" s="591"/>
      <c r="Q4" s="591"/>
      <c r="R4" s="591"/>
      <c r="S4" s="591"/>
      <c r="T4" s="591"/>
    </row>
    <row r="5" spans="1:20" s="571" customFormat="1" ht="11.25" customHeight="1">
      <c r="A5" s="591"/>
      <c r="B5" s="591"/>
      <c r="C5" s="591"/>
      <c r="D5" s="591"/>
      <c r="F5" s="607" t="s">
        <v>91</v>
      </c>
      <c r="G5" s="619" t="s">
        <v>456</v>
      </c>
      <c r="H5" s="606" t="s">
        <v>441</v>
      </c>
      <c r="I5" s="1203"/>
      <c r="J5" s="591"/>
      <c r="K5" s="591"/>
      <c r="L5" s="591"/>
      <c r="M5" s="591"/>
      <c r="N5" s="591"/>
      <c r="O5" s="591"/>
      <c r="P5" s="591"/>
      <c r="Q5" s="591"/>
      <c r="R5" s="591"/>
      <c r="S5" s="591"/>
      <c r="T5" s="591"/>
    </row>
    <row r="6" spans="1:20" s="571" customFormat="1" ht="12" customHeight="1">
      <c r="A6" s="591"/>
      <c r="B6" s="591"/>
      <c r="C6" s="591"/>
      <c r="D6" s="591"/>
      <c r="F6" s="608" t="s">
        <v>92</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491</v>
      </c>
      <c r="H7" s="605" t="str">
        <f>IF(dateCh="","",dateCh)</f>
        <v>18.12.2019</v>
      </c>
      <c r="I7" s="582" t="s">
        <v>492</v>
      </c>
      <c r="J7" s="616"/>
      <c r="K7" s="591"/>
      <c r="L7" s="591"/>
      <c r="M7" s="591"/>
      <c r="N7" s="591"/>
      <c r="O7" s="591"/>
      <c r="P7" s="591"/>
      <c r="Q7" s="591"/>
      <c r="R7" s="591"/>
      <c r="S7" s="591"/>
      <c r="T7" s="591"/>
    </row>
    <row r="8" spans="1:20" s="571" customFormat="1" ht="45">
      <c r="A8" s="1204">
        <v>1</v>
      </c>
      <c r="B8" s="591"/>
      <c r="C8" s="591"/>
      <c r="D8" s="591"/>
      <c r="F8" s="617" t="str">
        <f>"2." &amp;mergeValue(A8)</f>
        <v>2.1</v>
      </c>
      <c r="G8" s="633" t="s">
        <v>493</v>
      </c>
      <c r="H8" s="605"/>
      <c r="I8" s="582" t="s">
        <v>589</v>
      </c>
      <c r="J8" s="616"/>
      <c r="K8" s="591"/>
      <c r="L8" s="591"/>
      <c r="M8" s="591"/>
      <c r="N8" s="591"/>
      <c r="O8" s="591"/>
      <c r="P8" s="591"/>
      <c r="Q8" s="591"/>
      <c r="R8" s="591"/>
      <c r="S8" s="591"/>
      <c r="T8" s="591"/>
    </row>
    <row r="9" spans="1:20" s="571" customFormat="1" ht="22.5">
      <c r="A9" s="1204"/>
      <c r="B9" s="591"/>
      <c r="C9" s="591"/>
      <c r="D9" s="591"/>
      <c r="F9" s="617" t="str">
        <f>"3." &amp;mergeValue(A9)</f>
        <v>3.1</v>
      </c>
      <c r="G9" s="633" t="s">
        <v>494</v>
      </c>
      <c r="H9" s="605"/>
      <c r="I9" s="582" t="s">
        <v>587</v>
      </c>
      <c r="J9" s="616"/>
      <c r="K9" s="591"/>
      <c r="L9" s="591"/>
      <c r="M9" s="591"/>
      <c r="N9" s="591"/>
      <c r="O9" s="591"/>
      <c r="P9" s="591"/>
      <c r="Q9" s="591"/>
      <c r="R9" s="591"/>
      <c r="S9" s="591"/>
      <c r="T9" s="591"/>
    </row>
    <row r="10" spans="1:20" s="571" customFormat="1" ht="22.5">
      <c r="A10" s="1204"/>
      <c r="B10" s="591"/>
      <c r="C10" s="591"/>
      <c r="D10" s="591"/>
      <c r="F10" s="617" t="str">
        <f>"4."&amp;mergeValue(A10)</f>
        <v>4.1</v>
      </c>
      <c r="G10" s="633" t="s">
        <v>495</v>
      </c>
      <c r="H10" s="606" t="s">
        <v>457</v>
      </c>
      <c r="I10" s="582"/>
      <c r="J10" s="616"/>
      <c r="K10" s="591"/>
      <c r="L10" s="591"/>
      <c r="M10" s="591"/>
      <c r="N10" s="591"/>
      <c r="O10" s="591"/>
      <c r="P10" s="591"/>
      <c r="Q10" s="591"/>
      <c r="R10" s="591"/>
      <c r="S10" s="591"/>
      <c r="T10" s="591"/>
    </row>
    <row r="11" spans="1:20" s="571" customFormat="1" ht="18.75">
      <c r="A11" s="1204"/>
      <c r="B11" s="1204">
        <v>1</v>
      </c>
      <c r="C11" s="624"/>
      <c r="D11" s="624"/>
      <c r="F11" s="617" t="str">
        <f>"4."&amp;mergeValue(A11) &amp;"."&amp;mergeValue(B11)</f>
        <v>4.1.1</v>
      </c>
      <c r="G11" s="612" t="s">
        <v>591</v>
      </c>
      <c r="H11" s="605" t="str">
        <f>IF(region_name="","",region_name)</f>
        <v>Челябинская область</v>
      </c>
      <c r="I11" s="582" t="s">
        <v>498</v>
      </c>
      <c r="J11" s="616"/>
      <c r="K11" s="591"/>
      <c r="L11" s="591"/>
      <c r="M11" s="591"/>
      <c r="N11" s="591"/>
      <c r="O11" s="591"/>
      <c r="P11" s="591"/>
      <c r="Q11" s="591"/>
      <c r="R11" s="591"/>
      <c r="S11" s="591"/>
      <c r="T11" s="591"/>
    </row>
    <row r="12" spans="1:20" s="571" customFormat="1" ht="22.5">
      <c r="A12" s="1204"/>
      <c r="B12" s="1204"/>
      <c r="C12" s="1204">
        <v>1</v>
      </c>
      <c r="D12" s="624"/>
      <c r="F12" s="617" t="str">
        <f>"4."&amp;mergeValue(A12) &amp;"."&amp;mergeValue(B12)&amp;"."&amp;mergeValue(C12)</f>
        <v>4.1.1.1</v>
      </c>
      <c r="G12" s="623" t="s">
        <v>496</v>
      </c>
      <c r="H12" s="605"/>
      <c r="I12" s="582" t="s">
        <v>499</v>
      </c>
      <c r="J12" s="616"/>
      <c r="K12" s="591"/>
      <c r="L12" s="591"/>
      <c r="M12" s="591"/>
      <c r="N12" s="591"/>
      <c r="O12" s="591"/>
      <c r="P12" s="591"/>
      <c r="Q12" s="591"/>
      <c r="R12" s="591"/>
      <c r="S12" s="591"/>
      <c r="T12" s="591"/>
    </row>
    <row r="13" spans="1:20" s="571" customFormat="1" ht="39" customHeight="1">
      <c r="A13" s="1204"/>
      <c r="B13" s="1204"/>
      <c r="C13" s="1204"/>
      <c r="D13" s="624">
        <v>1</v>
      </c>
      <c r="F13" s="617" t="str">
        <f>"4."&amp;mergeValue(A13) &amp;"."&amp;mergeValue(B13)&amp;"."&amp;mergeValue(C13)&amp;"."&amp;mergeValue(D13)</f>
        <v>4.1.1.1.1</v>
      </c>
      <c r="G13" s="634" t="s">
        <v>497</v>
      </c>
      <c r="H13" s="605"/>
      <c r="I13" s="1205" t="s">
        <v>590</v>
      </c>
      <c r="J13" s="616"/>
      <c r="K13" s="591"/>
      <c r="L13" s="591"/>
      <c r="M13" s="591"/>
      <c r="N13" s="591"/>
      <c r="O13" s="591"/>
      <c r="P13" s="591"/>
      <c r="Q13" s="591"/>
      <c r="R13" s="591"/>
      <c r="S13" s="591"/>
      <c r="T13" s="591"/>
    </row>
    <row r="14" spans="1:20" s="571" customFormat="1" ht="18.75">
      <c r="A14" s="1204"/>
      <c r="B14" s="1204"/>
      <c r="C14" s="1204"/>
      <c r="D14" s="624"/>
      <c r="F14" s="620"/>
      <c r="G14" s="551" t="s">
        <v>4</v>
      </c>
      <c r="H14" s="625"/>
      <c r="I14" s="1205"/>
      <c r="J14" s="616"/>
      <c r="K14" s="591"/>
      <c r="L14" s="591"/>
      <c r="M14" s="591"/>
      <c r="N14" s="591"/>
      <c r="O14" s="591"/>
      <c r="P14" s="591"/>
      <c r="Q14" s="591"/>
      <c r="R14" s="591"/>
      <c r="S14" s="591"/>
      <c r="T14" s="591"/>
    </row>
    <row r="15" spans="1:20" s="571" customFormat="1" ht="18.75">
      <c r="A15" s="1204"/>
      <c r="B15" s="1204"/>
      <c r="C15" s="624"/>
      <c r="D15" s="624"/>
      <c r="F15" s="635"/>
      <c r="G15" s="578" t="s">
        <v>402</v>
      </c>
      <c r="H15" s="636"/>
      <c r="I15" s="637"/>
      <c r="J15" s="616"/>
      <c r="K15" s="591"/>
      <c r="L15" s="591"/>
      <c r="M15" s="591"/>
      <c r="N15" s="591"/>
      <c r="O15" s="591"/>
      <c r="P15" s="591"/>
      <c r="Q15" s="591"/>
      <c r="R15" s="591"/>
      <c r="S15" s="591"/>
      <c r="T15" s="591"/>
    </row>
    <row r="16" spans="1:20" s="571" customFormat="1" ht="18.75">
      <c r="A16" s="1204"/>
      <c r="B16" s="591"/>
      <c r="C16" s="591"/>
      <c r="D16" s="591"/>
      <c r="F16" s="620"/>
      <c r="G16" s="559" t="s">
        <v>505</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504</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9" t="s">
        <v>592</v>
      </c>
      <c r="H19" s="1199"/>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1"/>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32" t="s">
        <v>656</v>
      </c>
      <c r="M5" s="1232"/>
      <c r="N5" s="1232"/>
      <c r="O5" s="1232"/>
      <c r="P5" s="1232"/>
      <c r="Q5" s="1232"/>
      <c r="R5" s="1232"/>
      <c r="S5" s="1232"/>
      <c r="T5" s="1232"/>
      <c r="U5" s="498"/>
    </row>
    <row r="6" spans="1:34" ht="3" customHeight="1">
      <c r="J6" s="483"/>
      <c r="K6" s="483"/>
      <c r="L6" s="479"/>
      <c r="M6" s="479"/>
      <c r="N6" s="479"/>
      <c r="O6" s="482"/>
      <c r="P6" s="482"/>
      <c r="Q6" s="482"/>
      <c r="R6" s="482"/>
      <c r="S6" s="482"/>
      <c r="T6" s="482"/>
      <c r="U6" s="479"/>
    </row>
    <row r="7" spans="1:34" s="493" customFormat="1" ht="22.5">
      <c r="A7" s="506"/>
      <c r="B7" s="506"/>
      <c r="C7" s="506"/>
      <c r="D7" s="506"/>
      <c r="E7" s="506"/>
      <c r="F7" s="506"/>
      <c r="G7" s="506"/>
      <c r="H7" s="506"/>
      <c r="L7" s="500"/>
      <c r="M7" s="618" t="s">
        <v>501</v>
      </c>
      <c r="N7" s="667"/>
      <c r="O7" s="1250" t="str">
        <f>IF(NameOrPr_ch="",IF(NameOrPr="","",NameOrPr),NameOrPr_ch)</f>
        <v>Министерство тарифного регулирования и энергетики Челябинской области</v>
      </c>
      <c r="P7" s="1251"/>
      <c r="Q7" s="1251"/>
      <c r="R7" s="1251"/>
      <c r="S7" s="1251"/>
      <c r="T7" s="1252"/>
      <c r="U7" s="668"/>
      <c r="X7" s="506"/>
      <c r="Y7" s="506"/>
      <c r="Z7" s="506"/>
      <c r="AA7" s="506"/>
      <c r="AB7" s="506"/>
      <c r="AC7" s="506"/>
      <c r="AD7" s="506"/>
      <c r="AE7" s="506"/>
      <c r="AF7" s="506"/>
      <c r="AG7" s="506"/>
      <c r="AH7" s="506"/>
    </row>
    <row r="8" spans="1:34" s="571" customFormat="1" ht="18.75">
      <c r="A8" s="591"/>
      <c r="B8" s="591"/>
      <c r="C8" s="591"/>
      <c r="D8" s="591"/>
      <c r="E8" s="591"/>
      <c r="F8" s="591"/>
      <c r="G8" s="591"/>
      <c r="H8" s="591"/>
      <c r="L8" s="500"/>
      <c r="M8" s="618" t="s">
        <v>595</v>
      </c>
      <c r="N8" s="667"/>
      <c r="O8" s="1250" t="str">
        <f>IF(datePr_ch="",IF(datePr="","",datePr),datePr_ch)</f>
        <v>05.12.2019</v>
      </c>
      <c r="P8" s="1251"/>
      <c r="Q8" s="1251"/>
      <c r="R8" s="1251"/>
      <c r="S8" s="1251"/>
      <c r="T8" s="1252"/>
      <c r="U8" s="668"/>
      <c r="X8" s="591"/>
      <c r="Y8" s="591"/>
      <c r="Z8" s="591"/>
      <c r="AA8" s="591"/>
      <c r="AB8" s="591"/>
      <c r="AC8" s="591"/>
      <c r="AD8" s="591"/>
      <c r="AE8" s="591"/>
      <c r="AF8" s="591"/>
      <c r="AG8" s="591"/>
      <c r="AH8" s="591"/>
    </row>
    <row r="9" spans="1:34" s="493" customFormat="1" ht="18.75">
      <c r="A9" s="506"/>
      <c r="B9" s="506"/>
      <c r="C9" s="506"/>
      <c r="D9" s="506"/>
      <c r="E9" s="506"/>
      <c r="F9" s="506"/>
      <c r="G9" s="506"/>
      <c r="H9" s="506"/>
      <c r="L9" s="553"/>
      <c r="M9" s="618" t="s">
        <v>594</v>
      </c>
      <c r="N9" s="667"/>
      <c r="O9" s="1250" t="str">
        <f>IF(numberPr_ch="",IF(numberPr="","",numberPr),numberPr_ch)</f>
        <v>90/114</v>
      </c>
      <c r="P9" s="1251"/>
      <c r="Q9" s="1251"/>
      <c r="R9" s="1251"/>
      <c r="S9" s="1251"/>
      <c r="T9" s="1252"/>
      <c r="U9" s="668"/>
      <c r="X9" s="506"/>
      <c r="Y9" s="506"/>
      <c r="Z9" s="506"/>
      <c r="AA9" s="506"/>
      <c r="AB9" s="506"/>
      <c r="AC9" s="506"/>
      <c r="AD9" s="506"/>
      <c r="AE9" s="506"/>
      <c r="AF9" s="506"/>
      <c r="AG9" s="506"/>
      <c r="AH9" s="506"/>
    </row>
    <row r="10" spans="1:34" s="493" customFormat="1" ht="18.75">
      <c r="A10" s="506"/>
      <c r="B10" s="506"/>
      <c r="C10" s="506"/>
      <c r="D10" s="506"/>
      <c r="E10" s="506"/>
      <c r="F10" s="506"/>
      <c r="G10" s="506"/>
      <c r="H10" s="506"/>
      <c r="L10" s="553"/>
      <c r="M10" s="618" t="s">
        <v>500</v>
      </c>
      <c r="N10" s="667"/>
      <c r="O10" s="1250" t="str">
        <f>IF(IstPub_ch="",IF(IstPub="","",IstPub),IstPub_ch)</f>
        <v>Сайт Министерства тарифного регулирования и энергетики Челябинской области, tarif74.ru</v>
      </c>
      <c r="P10" s="1251"/>
      <c r="Q10" s="1251"/>
      <c r="R10" s="1251"/>
      <c r="S10" s="1251"/>
      <c r="T10" s="1252"/>
      <c r="U10" s="668"/>
      <c r="X10" s="506"/>
      <c r="Y10" s="506"/>
      <c r="Z10" s="506"/>
      <c r="AA10" s="506"/>
      <c r="AB10" s="506"/>
      <c r="AC10" s="506"/>
      <c r="AD10" s="506"/>
      <c r="AE10" s="506"/>
      <c r="AF10" s="506"/>
      <c r="AG10" s="506"/>
      <c r="AH10" s="506"/>
    </row>
    <row r="11" spans="1:34" s="493" customFormat="1" ht="11.25" hidden="1">
      <c r="A11" s="506"/>
      <c r="B11" s="506"/>
      <c r="C11" s="506"/>
      <c r="D11" s="506"/>
      <c r="E11" s="506"/>
      <c r="F11" s="506"/>
      <c r="G11" s="506"/>
      <c r="H11" s="506"/>
      <c r="L11" s="553"/>
      <c r="M11" s="553"/>
      <c r="N11" s="567"/>
      <c r="O11" s="583"/>
      <c r="P11" s="583"/>
      <c r="Q11" s="583"/>
      <c r="R11" s="583"/>
      <c r="S11" s="583"/>
      <c r="T11" s="583"/>
      <c r="U11" s="504" t="s">
        <v>372</v>
      </c>
      <c r="X11" s="506"/>
      <c r="Y11" s="506"/>
      <c r="Z11" s="506"/>
      <c r="AA11" s="506"/>
      <c r="AB11" s="506"/>
      <c r="AC11" s="506"/>
      <c r="AD11" s="506"/>
      <c r="AE11" s="506"/>
      <c r="AF11" s="506"/>
      <c r="AG11" s="506"/>
      <c r="AH11" s="506"/>
    </row>
    <row r="12" spans="1:34" ht="15" customHeight="1">
      <c r="J12" s="483"/>
      <c r="K12" s="483"/>
      <c r="L12" s="479"/>
      <c r="M12" s="479"/>
      <c r="N12" s="479"/>
      <c r="O12" s="1254"/>
      <c r="P12" s="1254"/>
      <c r="Q12" s="1254"/>
      <c r="R12" s="1254"/>
      <c r="S12" s="1254"/>
      <c r="T12" s="1254"/>
      <c r="U12" s="1254"/>
    </row>
    <row r="13" spans="1:34">
      <c r="J13" s="483"/>
      <c r="K13" s="483"/>
      <c r="L13" s="1152" t="s">
        <v>453</v>
      </c>
      <c r="M13" s="1152"/>
      <c r="N13" s="1152"/>
      <c r="O13" s="1152"/>
      <c r="P13" s="1152"/>
      <c r="Q13" s="1152"/>
      <c r="R13" s="1152"/>
      <c r="S13" s="1152"/>
      <c r="T13" s="1152"/>
      <c r="U13" s="1152"/>
      <c r="V13" s="1152"/>
      <c r="W13" s="1152" t="s">
        <v>454</v>
      </c>
    </row>
    <row r="14" spans="1:34" ht="14.25" customHeight="1">
      <c r="J14" s="483"/>
      <c r="K14" s="483"/>
      <c r="L14" s="1216" t="s">
        <v>91</v>
      </c>
      <c r="M14" s="1216" t="s">
        <v>638</v>
      </c>
      <c r="N14" s="522"/>
      <c r="O14" s="1217" t="s">
        <v>640</v>
      </c>
      <c r="P14" s="1218"/>
      <c r="Q14" s="1218"/>
      <c r="R14" s="1218"/>
      <c r="S14" s="1218"/>
      <c r="T14" s="1219"/>
      <c r="U14" s="1227" t="s">
        <v>340</v>
      </c>
      <c r="V14" s="1213" t="s">
        <v>274</v>
      </c>
      <c r="W14" s="1152"/>
    </row>
    <row r="15" spans="1:34" s="524" customFormat="1" ht="14.25" customHeight="1">
      <c r="A15" s="586"/>
      <c r="B15" s="586"/>
      <c r="C15" s="586"/>
      <c r="D15" s="586"/>
      <c r="E15" s="586"/>
      <c r="F15" s="586"/>
      <c r="G15" s="592"/>
      <c r="H15" s="592"/>
      <c r="I15" s="532"/>
      <c r="J15" s="530"/>
      <c r="K15" s="530"/>
      <c r="L15" s="1216"/>
      <c r="M15" s="1216"/>
      <c r="N15" s="522"/>
      <c r="O15" s="1222" t="s">
        <v>770</v>
      </c>
      <c r="P15" s="1220" t="s">
        <v>270</v>
      </c>
      <c r="Q15" s="1221"/>
      <c r="R15" s="1225" t="s">
        <v>653</v>
      </c>
      <c r="S15" s="1225"/>
      <c r="T15" s="1226"/>
      <c r="U15" s="1228"/>
      <c r="V15" s="1214"/>
      <c r="W15" s="1152"/>
      <c r="X15" s="586"/>
      <c r="Y15" s="586"/>
      <c r="Z15" s="586"/>
      <c r="AA15" s="586"/>
      <c r="AB15" s="586"/>
      <c r="AC15" s="586"/>
      <c r="AD15" s="586"/>
      <c r="AE15" s="586"/>
      <c r="AF15" s="586"/>
      <c r="AG15" s="586"/>
      <c r="AH15" s="586"/>
    </row>
    <row r="16" spans="1:34" ht="33.75">
      <c r="J16" s="483"/>
      <c r="K16" s="483"/>
      <c r="L16" s="1216"/>
      <c r="M16" s="1216"/>
      <c r="N16" s="521"/>
      <c r="O16" s="1223"/>
      <c r="P16" s="536" t="s">
        <v>763</v>
      </c>
      <c r="Q16" s="536" t="s">
        <v>764</v>
      </c>
      <c r="R16" s="537" t="s">
        <v>273</v>
      </c>
      <c r="S16" s="1211" t="s">
        <v>272</v>
      </c>
      <c r="T16" s="1212"/>
      <c r="U16" s="1229"/>
      <c r="V16" s="1215"/>
      <c r="W16" s="1152"/>
    </row>
    <row r="17" spans="1:35">
      <c r="J17" s="483"/>
      <c r="K17" s="491">
        <v>1</v>
      </c>
      <c r="L17" s="526" t="s">
        <v>92</v>
      </c>
      <c r="M17" s="526" t="s">
        <v>48</v>
      </c>
      <c r="N17" s="497" t="s">
        <v>48</v>
      </c>
      <c r="O17" s="489">
        <f ca="1">OFFSET(O17,0,-1)+1</f>
        <v>3</v>
      </c>
      <c r="P17" s="489">
        <f ca="1">OFFSET(P17,0,-1)+1</f>
        <v>4</v>
      </c>
      <c r="Q17" s="489">
        <f ca="1">OFFSET(Q17,0,-1)+1</f>
        <v>5</v>
      </c>
      <c r="R17" s="489">
        <f ca="1">OFFSET(R17,0,-1)+1</f>
        <v>6</v>
      </c>
      <c r="S17" s="1234">
        <f ca="1">OFFSET(S17,0,-1)+1</f>
        <v>7</v>
      </c>
      <c r="T17" s="1234"/>
      <c r="U17" s="489">
        <f ca="1">OFFSET(U17,0,-2)+1</f>
        <v>8</v>
      </c>
      <c r="V17" s="652">
        <f ca="1">OFFSET(V17,0,-1)</f>
        <v>8</v>
      </c>
      <c r="W17" s="489">
        <f ca="1">OFFSET(W17,0,-1)+1</f>
        <v>9</v>
      </c>
    </row>
    <row r="18" spans="1:35" ht="22.5">
      <c r="A18" s="1235">
        <v>1</v>
      </c>
      <c r="B18" s="959"/>
      <c r="C18" s="959"/>
      <c r="D18" s="959"/>
      <c r="E18" s="960"/>
      <c r="F18" s="961"/>
      <c r="G18" s="961"/>
      <c r="H18" s="961"/>
      <c r="I18" s="962"/>
      <c r="J18" s="957"/>
      <c r="K18" s="964"/>
      <c r="L18" s="594">
        <f>mergeValue(A18)</f>
        <v>1</v>
      </c>
      <c r="M18" s="642" t="s">
        <v>20</v>
      </c>
      <c r="N18" s="581"/>
      <c r="O18" s="1247"/>
      <c r="P18" s="1247"/>
      <c r="Q18" s="1247"/>
      <c r="R18" s="1247"/>
      <c r="S18" s="1247"/>
      <c r="T18" s="1247"/>
      <c r="U18" s="1247"/>
      <c r="V18" s="1247"/>
      <c r="W18" s="631" t="s">
        <v>657</v>
      </c>
    </row>
    <row r="19" spans="1:35" ht="22.5">
      <c r="A19" s="1235"/>
      <c r="B19" s="1235">
        <v>1</v>
      </c>
      <c r="C19" s="959"/>
      <c r="D19" s="959"/>
      <c r="E19" s="961"/>
      <c r="F19" s="961"/>
      <c r="G19" s="961"/>
      <c r="H19" s="961"/>
      <c r="I19" s="956"/>
      <c r="J19" s="955"/>
      <c r="K19" s="958"/>
      <c r="L19" s="594" t="str">
        <f>mergeValue(A19) &amp;"."&amp; mergeValue(B19)</f>
        <v>1.1</v>
      </c>
      <c r="M19" s="547" t="s">
        <v>16</v>
      </c>
      <c r="N19" s="581"/>
      <c r="O19" s="1247"/>
      <c r="P19" s="1247"/>
      <c r="Q19" s="1247"/>
      <c r="R19" s="1247"/>
      <c r="S19" s="1247"/>
      <c r="T19" s="1247"/>
      <c r="U19" s="1247"/>
      <c r="V19" s="1247"/>
      <c r="W19" s="631" t="s">
        <v>476</v>
      </c>
    </row>
    <row r="20" spans="1:35" ht="22.5">
      <c r="A20" s="1235"/>
      <c r="B20" s="1235"/>
      <c r="C20" s="1235">
        <v>1</v>
      </c>
      <c r="D20" s="959"/>
      <c r="E20" s="961"/>
      <c r="F20" s="961"/>
      <c r="G20" s="961"/>
      <c r="H20" s="961"/>
      <c r="I20" s="963"/>
      <c r="J20" s="955"/>
      <c r="K20" s="958"/>
      <c r="L20" s="594" t="str">
        <f>mergeValue(A20) &amp;"."&amp; mergeValue(B20)&amp;"."&amp; mergeValue(C20)</f>
        <v>1.1.1</v>
      </c>
      <c r="M20" s="548" t="s">
        <v>7</v>
      </c>
      <c r="N20" s="581"/>
      <c r="O20" s="1247"/>
      <c r="P20" s="1247"/>
      <c r="Q20" s="1247"/>
      <c r="R20" s="1247"/>
      <c r="S20" s="1247"/>
      <c r="T20" s="1247"/>
      <c r="U20" s="1247"/>
      <c r="V20" s="1247"/>
      <c r="W20" s="631" t="s">
        <v>632</v>
      </c>
    </row>
    <row r="21" spans="1:35" ht="22.5">
      <c r="A21" s="1235"/>
      <c r="B21" s="1235"/>
      <c r="C21" s="1235"/>
      <c r="D21" s="1235">
        <v>1</v>
      </c>
      <c r="E21" s="961"/>
      <c r="F21" s="961"/>
      <c r="G21" s="961"/>
      <c r="H21" s="961"/>
      <c r="I21" s="963"/>
      <c r="J21" s="955"/>
      <c r="K21" s="958"/>
      <c r="L21" s="594" t="str">
        <f>mergeValue(A21) &amp;"."&amp; mergeValue(B21)&amp;"."&amp; mergeValue(C21)&amp;"."&amp; mergeValue(D21)</f>
        <v>1.1.1.1</v>
      </c>
      <c r="M21" s="549" t="s">
        <v>22</v>
      </c>
      <c r="N21" s="581"/>
      <c r="O21" s="1247"/>
      <c r="P21" s="1247"/>
      <c r="Q21" s="1247"/>
      <c r="R21" s="1247"/>
      <c r="S21" s="1247"/>
      <c r="T21" s="1247"/>
      <c r="U21" s="1247"/>
      <c r="V21" s="1247"/>
      <c r="W21" s="631" t="s">
        <v>633</v>
      </c>
    </row>
    <row r="22" spans="1:35" ht="11.25" hidden="1" customHeight="1">
      <c r="A22" s="1235"/>
      <c r="B22" s="1235"/>
      <c r="C22" s="1235"/>
      <c r="D22" s="1235"/>
      <c r="E22" s="1235">
        <v>1</v>
      </c>
      <c r="F22" s="961"/>
      <c r="G22" s="961"/>
      <c r="H22" s="959">
        <v>1</v>
      </c>
      <c r="I22" s="1235">
        <v>1</v>
      </c>
      <c r="J22" s="961"/>
      <c r="K22" s="966"/>
      <c r="L22" s="594"/>
      <c r="M22" s="555"/>
      <c r="N22" s="582"/>
      <c r="O22" s="632"/>
      <c r="P22" s="632"/>
      <c r="Q22" s="632"/>
      <c r="R22" s="632"/>
      <c r="S22" s="632"/>
      <c r="T22" s="632"/>
      <c r="U22" s="632"/>
      <c r="V22" s="509"/>
      <c r="W22" s="560"/>
    </row>
    <row r="23" spans="1:35" ht="90">
      <c r="A23" s="1235"/>
      <c r="B23" s="1235"/>
      <c r="C23" s="1235"/>
      <c r="D23" s="1235"/>
      <c r="E23" s="1235"/>
      <c r="F23" s="1235">
        <v>1</v>
      </c>
      <c r="G23" s="959"/>
      <c r="H23" s="959"/>
      <c r="I23" s="1235"/>
      <c r="J23" s="1235">
        <v>1</v>
      </c>
      <c r="K23" s="967"/>
      <c r="L23" s="594" t="str">
        <f>mergeValue(A23) &amp;"."&amp; mergeValue(B23)&amp;"."&amp; mergeValue(C23)&amp;"."&amp; mergeValue(D23)&amp;"."&amp;  mergeValue(F23)</f>
        <v>1.1.1.1.1</v>
      </c>
      <c r="M23" s="556" t="s">
        <v>10</v>
      </c>
      <c r="N23" s="582"/>
      <c r="O23" s="1237"/>
      <c r="P23" s="1237"/>
      <c r="Q23" s="1237"/>
      <c r="R23" s="1237"/>
      <c r="S23" s="1237"/>
      <c r="T23" s="1237"/>
      <c r="U23" s="1237"/>
      <c r="V23" s="1237"/>
      <c r="W23" s="631" t="s">
        <v>634</v>
      </c>
      <c r="Y23" s="505" t="str">
        <f>strCheckUnique(Z23:Z26)</f>
        <v/>
      </c>
      <c r="AA23" s="505"/>
    </row>
    <row r="24" spans="1:35" ht="189" customHeight="1">
      <c r="A24" s="1235"/>
      <c r="B24" s="1235"/>
      <c r="C24" s="1235"/>
      <c r="D24" s="1235"/>
      <c r="E24" s="1235"/>
      <c r="F24" s="1235"/>
      <c r="G24" s="959">
        <v>1</v>
      </c>
      <c r="H24" s="959"/>
      <c r="I24" s="1235"/>
      <c r="J24" s="1235"/>
      <c r="K24" s="967">
        <v>1</v>
      </c>
      <c r="L24" s="594" t="str">
        <f>mergeValue(A24) &amp;"."&amp; mergeValue(B24)&amp;"."&amp; mergeValue(C24)&amp;"."&amp; mergeValue(D24)&amp;"."&amp; mergeValue(F24)&amp;"."&amp; mergeValue(G24)</f>
        <v>1.1.1.1.1.1</v>
      </c>
      <c r="M24" s="1066"/>
      <c r="N24" s="587"/>
      <c r="O24" s="563"/>
      <c r="P24" s="563"/>
      <c r="Q24" s="1091"/>
      <c r="R24" s="1245"/>
      <c r="S24" s="1231" t="s">
        <v>83</v>
      </c>
      <c r="T24" s="1245"/>
      <c r="U24" s="1231" t="s">
        <v>84</v>
      </c>
      <c r="V24" s="579"/>
      <c r="W24" s="1206" t="s">
        <v>658</v>
      </c>
      <c r="X24" s="501" t="str">
        <f>strCheckDate(O25:V25)</f>
        <v/>
      </c>
      <c r="Y24" s="505"/>
      <c r="Z24" s="505" t="str">
        <f>IF(M24="","",M24 )</f>
        <v/>
      </c>
      <c r="AA24" s="505"/>
      <c r="AB24" s="505"/>
      <c r="AC24" s="505"/>
    </row>
    <row r="25" spans="1:35" ht="11.25" hidden="1">
      <c r="A25" s="1235"/>
      <c r="B25" s="1235"/>
      <c r="C25" s="1235"/>
      <c r="D25" s="1235"/>
      <c r="E25" s="1235"/>
      <c r="F25" s="1235"/>
      <c r="G25" s="959"/>
      <c r="H25" s="959"/>
      <c r="I25" s="1235"/>
      <c r="J25" s="1235"/>
      <c r="K25" s="967"/>
      <c r="L25" s="601"/>
      <c r="M25" s="647"/>
      <c r="N25" s="587"/>
      <c r="O25" s="563"/>
      <c r="P25" s="563"/>
      <c r="Q25" s="585" t="str">
        <f>R24 &amp; "-" &amp; T24</f>
        <v>-</v>
      </c>
      <c r="R25" s="1230"/>
      <c r="S25" s="1231"/>
      <c r="T25" s="1230"/>
      <c r="U25" s="1231"/>
      <c r="V25" s="579"/>
      <c r="W25" s="1207"/>
    </row>
    <row r="26" spans="1:35" s="477" customFormat="1" ht="15" customHeight="1">
      <c r="A26" s="1235"/>
      <c r="B26" s="1235"/>
      <c r="C26" s="1235"/>
      <c r="D26" s="1235"/>
      <c r="E26" s="1235"/>
      <c r="F26" s="1235"/>
      <c r="G26" s="961"/>
      <c r="H26" s="959"/>
      <c r="I26" s="1235"/>
      <c r="J26" s="1235"/>
      <c r="K26" s="966"/>
      <c r="L26" s="539"/>
      <c r="M26" s="557" t="s">
        <v>25</v>
      </c>
      <c r="N26" s="552"/>
      <c r="O26" s="546"/>
      <c r="P26" s="546"/>
      <c r="Q26" s="546"/>
      <c r="R26" s="574"/>
      <c r="S26" s="565"/>
      <c r="T26" s="564"/>
      <c r="U26" s="552"/>
      <c r="V26" s="561"/>
      <c r="W26" s="1208"/>
      <c r="X26" s="502"/>
      <c r="Y26" s="502"/>
      <c r="Z26" s="502"/>
      <c r="AA26" s="502"/>
      <c r="AB26" s="502"/>
      <c r="AC26" s="502"/>
      <c r="AD26" s="502"/>
      <c r="AE26" s="502"/>
      <c r="AF26" s="502"/>
      <c r="AG26" s="502"/>
      <c r="AH26" s="502"/>
    </row>
    <row r="27" spans="1:35" s="477" customFormat="1" ht="15" customHeight="1">
      <c r="A27" s="1235"/>
      <c r="B27" s="1235"/>
      <c r="C27" s="1235"/>
      <c r="D27" s="1235"/>
      <c r="E27" s="1235"/>
      <c r="F27" s="961"/>
      <c r="G27" s="961"/>
      <c r="H27" s="959"/>
      <c r="I27" s="1235"/>
      <c r="J27" s="961"/>
      <c r="K27" s="966"/>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5" s="477" customFormat="1" ht="15" hidden="1" customHeight="1">
      <c r="A28" s="1235"/>
      <c r="B28" s="1235"/>
      <c r="C28" s="1235"/>
      <c r="D28" s="1235"/>
      <c r="E28" s="965"/>
      <c r="F28" s="961"/>
      <c r="G28" s="961"/>
      <c r="H28" s="961"/>
      <c r="I28" s="957"/>
      <c r="J28" s="954"/>
      <c r="K28" s="964"/>
      <c r="L28" s="539"/>
      <c r="M28" s="552"/>
      <c r="N28" s="552"/>
      <c r="O28" s="552"/>
      <c r="P28" s="552"/>
      <c r="Q28" s="552"/>
      <c r="R28" s="552"/>
      <c r="S28" s="552"/>
      <c r="T28" s="552"/>
      <c r="U28" s="552"/>
      <c r="V28" s="565"/>
      <c r="W28" s="561"/>
      <c r="X28" s="502"/>
      <c r="Y28" s="502"/>
      <c r="Z28" s="502"/>
      <c r="AA28" s="502"/>
      <c r="AB28" s="502"/>
      <c r="AC28" s="502"/>
      <c r="AD28" s="502"/>
      <c r="AE28" s="502"/>
      <c r="AF28" s="502"/>
      <c r="AG28" s="502"/>
      <c r="AH28" s="502"/>
      <c r="AI28" s="502"/>
    </row>
    <row r="29" spans="1:35" s="477" customFormat="1" ht="15" customHeight="1">
      <c r="A29" s="1235"/>
      <c r="B29" s="1235"/>
      <c r="C29" s="1235"/>
      <c r="D29" s="965"/>
      <c r="E29" s="965"/>
      <c r="F29" s="961"/>
      <c r="G29" s="961"/>
      <c r="H29" s="961"/>
      <c r="I29" s="957"/>
      <c r="J29" s="954"/>
      <c r="K29" s="964"/>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5" s="477" customFormat="1" ht="15" customHeight="1">
      <c r="A30" s="1235"/>
      <c r="B30" s="1235"/>
      <c r="C30" s="965"/>
      <c r="D30" s="965"/>
      <c r="E30" s="965"/>
      <c r="F30" s="965"/>
      <c r="G30" s="970"/>
      <c r="H30" s="957"/>
      <c r="I30" s="968"/>
      <c r="J30" s="954"/>
      <c r="K30" s="969"/>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5" s="477" customFormat="1" ht="15" customHeight="1">
      <c r="A31" s="1235"/>
      <c r="B31" s="965"/>
      <c r="C31" s="965"/>
      <c r="D31" s="965"/>
      <c r="E31" s="965"/>
      <c r="F31" s="965"/>
      <c r="G31" s="970"/>
      <c r="H31" s="957"/>
      <c r="I31" s="957"/>
      <c r="J31" s="954"/>
      <c r="K31" s="964"/>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5" s="477" customFormat="1" ht="15" customHeight="1">
      <c r="A32" s="953"/>
      <c r="B32" s="953"/>
      <c r="C32" s="953"/>
      <c r="D32" s="953"/>
      <c r="E32" s="953"/>
      <c r="F32" s="953"/>
      <c r="G32" s="953"/>
      <c r="H32" s="953"/>
      <c r="I32" s="953"/>
      <c r="J32" s="953"/>
      <c r="K32" s="953"/>
      <c r="L32" s="539"/>
      <c r="M32" s="566" t="s">
        <v>308</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7"/>
      <c r="M33" s="487"/>
      <c r="N33" s="487"/>
      <c r="O33" s="487"/>
      <c r="P33" s="487"/>
      <c r="Q33" s="487"/>
      <c r="R33" s="487"/>
      <c r="S33" s="487"/>
      <c r="T33" s="487"/>
      <c r="U33" s="487"/>
    </row>
    <row r="34" spans="12:23" ht="141.75" customHeight="1">
      <c r="L34" s="1">
        <v>1</v>
      </c>
      <c r="M34" s="1199" t="s">
        <v>659</v>
      </c>
      <c r="N34" s="1199"/>
      <c r="O34" s="1199"/>
      <c r="P34" s="1199"/>
      <c r="Q34" s="1199"/>
      <c r="R34" s="1199"/>
      <c r="S34" s="1199"/>
      <c r="T34" s="1199"/>
      <c r="U34" s="1199"/>
      <c r="V34" s="1199"/>
      <c r="W34" s="1199"/>
    </row>
  </sheetData>
  <sheetProtection password="FA9C" sheet="1" objects="1" scenarios="1" formatColumns="0" formatRows="0"/>
  <dataConsolidate link="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67</v>
      </c>
    </row>
    <row r="2" spans="1:20" ht="22.5">
      <c r="F2" s="1200" t="s">
        <v>490</v>
      </c>
      <c r="G2" s="1201"/>
      <c r="H2" s="1202"/>
      <c r="I2" s="436"/>
    </row>
    <row r="3" spans="1:20" ht="3" customHeight="1"/>
    <row r="4" spans="1:20" s="190" customFormat="1" ht="11.25">
      <c r="A4" s="214"/>
      <c r="B4" s="214"/>
      <c r="C4" s="214"/>
      <c r="D4" s="214"/>
      <c r="F4" s="1152" t="s">
        <v>453</v>
      </c>
      <c r="G4" s="1152"/>
      <c r="H4" s="1152"/>
      <c r="I4" s="1203" t="s">
        <v>454</v>
      </c>
      <c r="J4" s="214"/>
      <c r="K4" s="214"/>
      <c r="L4" s="214"/>
      <c r="M4" s="214"/>
      <c r="N4" s="214"/>
      <c r="O4" s="214"/>
      <c r="P4" s="214"/>
      <c r="Q4" s="214"/>
      <c r="R4" s="214"/>
      <c r="S4" s="214"/>
      <c r="T4" s="214"/>
    </row>
    <row r="5" spans="1:20" s="190" customFormat="1" ht="11.25" customHeight="1">
      <c r="A5" s="214"/>
      <c r="B5" s="214"/>
      <c r="C5" s="214"/>
      <c r="D5" s="214"/>
      <c r="F5" s="319" t="s">
        <v>91</v>
      </c>
      <c r="G5" s="337" t="s">
        <v>456</v>
      </c>
      <c r="H5" s="318" t="s">
        <v>441</v>
      </c>
      <c r="I5" s="1203"/>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491</v>
      </c>
      <c r="H7" s="317" t="str">
        <f>IF(dateCh="","",dateCh)</f>
        <v>18.12.2019</v>
      </c>
      <c r="I7" s="196" t="s">
        <v>492</v>
      </c>
      <c r="J7" s="334"/>
      <c r="K7" s="214"/>
      <c r="L7" s="214"/>
      <c r="M7" s="214"/>
      <c r="N7" s="214"/>
      <c r="O7" s="214"/>
      <c r="P7" s="214"/>
      <c r="Q7" s="214"/>
      <c r="R7" s="214"/>
      <c r="S7" s="214"/>
      <c r="T7" s="214"/>
    </row>
    <row r="8" spans="1:20" s="190" customFormat="1" ht="45">
      <c r="A8" s="1204">
        <v>1</v>
      </c>
      <c r="B8" s="214"/>
      <c r="C8" s="214"/>
      <c r="D8" s="214"/>
      <c r="F8" s="335" t="str">
        <f>"2." &amp;mergeValue(A8)</f>
        <v>2.1</v>
      </c>
      <c r="G8" s="417" t="s">
        <v>493</v>
      </c>
      <c r="H8" s="317" t="str">
        <f>IF('Перечень тарифов'!R21="","наименование отсутствует","" &amp; 'Перечень тарифов'!R21 &amp; "")</f>
        <v>наименование отсутствует</v>
      </c>
      <c r="I8" s="196" t="s">
        <v>589</v>
      </c>
      <c r="J8" s="334"/>
      <c r="K8" s="214"/>
      <c r="L8" s="214"/>
      <c r="M8" s="214"/>
      <c r="N8" s="214"/>
      <c r="O8" s="214"/>
      <c r="P8" s="214"/>
      <c r="Q8" s="214"/>
      <c r="R8" s="214"/>
      <c r="S8" s="214"/>
      <c r="T8" s="214"/>
    </row>
    <row r="9" spans="1:20" s="190" customFormat="1" ht="22.5">
      <c r="A9" s="1204"/>
      <c r="B9" s="214"/>
      <c r="C9" s="214"/>
      <c r="D9" s="214"/>
      <c r="F9" s="335" t="str">
        <f>"3." &amp;mergeValue(A9)</f>
        <v>3.1</v>
      </c>
      <c r="G9" s="417" t="s">
        <v>494</v>
      </c>
      <c r="H9" s="317" t="str">
        <f>IF('Перечень тарифов'!F21="","наименование отсутствует","" &amp; 'Перечень тарифов'!F21 &amp; "")</f>
        <v>Передача. Тепловая энергия; Передача. Теплоноситель</v>
      </c>
      <c r="I9" s="196" t="s">
        <v>587</v>
      </c>
      <c r="J9" s="334"/>
      <c r="K9" s="214"/>
      <c r="L9" s="214"/>
      <c r="M9" s="214"/>
      <c r="N9" s="214"/>
      <c r="O9" s="214"/>
      <c r="P9" s="214"/>
      <c r="Q9" s="214"/>
      <c r="R9" s="214"/>
      <c r="S9" s="214"/>
      <c r="T9" s="214"/>
    </row>
    <row r="10" spans="1:20" s="190" customFormat="1" ht="22.5">
      <c r="A10" s="1204"/>
      <c r="B10" s="214"/>
      <c r="C10" s="214"/>
      <c r="D10" s="214"/>
      <c r="F10" s="335" t="str">
        <f>"4."&amp;mergeValue(A10)</f>
        <v>4.1</v>
      </c>
      <c r="G10" s="417" t="s">
        <v>495</v>
      </c>
      <c r="H10" s="318" t="s">
        <v>457</v>
      </c>
      <c r="I10" s="196"/>
      <c r="J10" s="334"/>
      <c r="K10" s="214"/>
      <c r="L10" s="214"/>
      <c r="M10" s="214"/>
      <c r="N10" s="214"/>
      <c r="O10" s="214"/>
      <c r="P10" s="214"/>
      <c r="Q10" s="214"/>
      <c r="R10" s="214"/>
      <c r="S10" s="214"/>
      <c r="T10" s="214"/>
    </row>
    <row r="11" spans="1:20" s="190" customFormat="1" ht="18.75">
      <c r="A11" s="1204"/>
      <c r="B11" s="1204">
        <v>1</v>
      </c>
      <c r="C11" s="344"/>
      <c r="D11" s="344"/>
      <c r="F11" s="335" t="str">
        <f>"4."&amp;mergeValue(A11) &amp;"."&amp;mergeValue(B11)</f>
        <v>4.1.1</v>
      </c>
      <c r="G11" s="324" t="s">
        <v>591</v>
      </c>
      <c r="H11" s="317" t="str">
        <f>IF(region_name="","",region_name)</f>
        <v>Челябинская область</v>
      </c>
      <c r="I11" s="196" t="s">
        <v>498</v>
      </c>
      <c r="J11" s="334"/>
      <c r="K11" s="214"/>
      <c r="L11" s="214"/>
      <c r="M11" s="214"/>
      <c r="N11" s="214"/>
      <c r="O11" s="214"/>
      <c r="P11" s="214"/>
      <c r="Q11" s="214"/>
      <c r="R11" s="214"/>
      <c r="S11" s="214"/>
      <c r="T11" s="214"/>
    </row>
    <row r="12" spans="1:20" s="190" customFormat="1" ht="22.5">
      <c r="A12" s="1204"/>
      <c r="B12" s="1204"/>
      <c r="C12" s="1204">
        <v>1</v>
      </c>
      <c r="D12" s="344"/>
      <c r="F12" s="335" t="str">
        <f>"4."&amp;mergeValue(A12) &amp;"."&amp;mergeValue(B12)&amp;"."&amp;mergeValue(C12)</f>
        <v>4.1.1.1</v>
      </c>
      <c r="G12" s="341" t="s">
        <v>496</v>
      </c>
      <c r="H12" s="317" t="str">
        <f>IF(Территории!H13="","","" &amp; Территории!H13 &amp; "")</f>
        <v>Город Трехгорный (ЗАТО)</v>
      </c>
      <c r="I12" s="196" t="s">
        <v>499</v>
      </c>
      <c r="J12" s="334"/>
      <c r="K12" s="214"/>
      <c r="L12" s="214"/>
      <c r="M12" s="214"/>
      <c r="N12" s="214"/>
      <c r="O12" s="214"/>
      <c r="P12" s="214"/>
      <c r="Q12" s="214"/>
      <c r="R12" s="214"/>
      <c r="S12" s="214"/>
      <c r="T12" s="214"/>
    </row>
    <row r="13" spans="1:20" s="190" customFormat="1" ht="56.25">
      <c r="A13" s="1204"/>
      <c r="B13" s="1204"/>
      <c r="C13" s="1204"/>
      <c r="D13" s="344">
        <v>1</v>
      </c>
      <c r="F13" s="335" t="str">
        <f>"4."&amp;mergeValue(A13) &amp;"."&amp;mergeValue(B13)&amp;"."&amp;mergeValue(C13)&amp;"."&amp;mergeValue(D13)</f>
        <v>4.1.1.1.1</v>
      </c>
      <c r="G13" s="420" t="s">
        <v>497</v>
      </c>
      <c r="H13" s="317" t="str">
        <f>IF(Территории!R14="","","" &amp; Территории!R14 &amp; "")</f>
        <v>Город Трехгорный (ЗАТО) (75707000)</v>
      </c>
      <c r="I13" s="1103" t="s">
        <v>590</v>
      </c>
      <c r="J13" s="334"/>
      <c r="K13" s="214"/>
      <c r="L13" s="214"/>
      <c r="M13" s="214"/>
      <c r="N13" s="214"/>
      <c r="O13" s="214"/>
      <c r="P13" s="214"/>
      <c r="Q13" s="214"/>
      <c r="R13" s="214"/>
      <c r="S13" s="214"/>
      <c r="T13" s="214"/>
    </row>
    <row r="14" spans="1:20" s="326" customFormat="1" ht="3" customHeight="1">
      <c r="A14" s="327"/>
      <c r="B14" s="327"/>
      <c r="C14" s="327"/>
      <c r="D14" s="327"/>
      <c r="F14" s="345"/>
      <c r="G14" s="346"/>
      <c r="H14" s="347"/>
      <c r="I14" s="348"/>
      <c r="J14" s="327"/>
      <c r="K14" s="327"/>
      <c r="L14" s="327"/>
      <c r="M14" s="327"/>
      <c r="N14" s="327"/>
      <c r="O14" s="327"/>
      <c r="P14" s="327"/>
      <c r="Q14" s="327"/>
      <c r="R14" s="327"/>
      <c r="S14" s="327"/>
      <c r="T14" s="327"/>
    </row>
    <row r="15" spans="1:20" s="326" customFormat="1" ht="15" customHeight="1">
      <c r="A15" s="327"/>
      <c r="B15" s="327"/>
      <c r="C15" s="327"/>
      <c r="D15" s="327"/>
      <c r="F15" s="325"/>
      <c r="G15" s="1199" t="s">
        <v>592</v>
      </c>
      <c r="H15" s="1199"/>
      <c r="I15" s="226"/>
      <c r="J15" s="327"/>
      <c r="K15" s="327"/>
      <c r="L15" s="327"/>
      <c r="M15" s="327"/>
      <c r="N15" s="327"/>
      <c r="O15" s="327"/>
      <c r="P15" s="327"/>
      <c r="Q15" s="327"/>
      <c r="R15" s="327"/>
      <c r="S15" s="327"/>
      <c r="T15" s="327"/>
    </row>
  </sheetData>
  <sheetProtection password="FA9C"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S31"/>
  <sheetViews>
    <sheetView showGridLines="0" topLeftCell="I4" zoomScaleNormal="100" workbookViewId="0">
      <selection activeCell="AK27" sqref="AK27"/>
    </sheetView>
  </sheetViews>
  <sheetFormatPr defaultColWidth="10.5703125" defaultRowHeight="14.25"/>
  <cols>
    <col min="1" max="6" width="10.5703125" style="501" hidden="1" customWidth="1"/>
    <col min="7" max="8" width="11.140625" style="507"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6" width="23.7109375" style="478" customWidth="1"/>
    <col min="17"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customWidth="1"/>
    <col min="27" max="28" width="23.7109375" style="1058" customWidth="1"/>
    <col min="29" max="33" width="23.7109375" style="1058" hidden="1" customWidth="1"/>
    <col min="34" max="34" width="1.7109375" style="1058" hidden="1" customWidth="1"/>
    <col min="35" max="35" width="11.7109375" style="1058" customWidth="1"/>
    <col min="36" max="36" width="3.7109375" style="1058" customWidth="1"/>
    <col min="37" max="37" width="11.7109375" style="1058" customWidth="1"/>
    <col min="38" max="38" width="8.5703125" style="1058" hidden="1" customWidth="1"/>
    <col min="39" max="39" width="4.7109375" style="478" customWidth="1"/>
    <col min="40" max="40" width="115.7109375" style="478" customWidth="1"/>
    <col min="41" max="45" width="10.5703125" style="501"/>
    <col min="46" max="261" width="10.5703125" style="478"/>
    <col min="262" max="269" width="0" style="478" hidden="1" customWidth="1"/>
    <col min="270" max="272" width="3.7109375" style="478" customWidth="1"/>
    <col min="273" max="273" width="12.7109375" style="478" customWidth="1"/>
    <col min="274" max="274" width="47.42578125" style="478" customWidth="1"/>
    <col min="275" max="283" width="0" style="478" hidden="1" customWidth="1"/>
    <col min="284" max="284" width="11.7109375" style="478" customWidth="1"/>
    <col min="285" max="285" width="6.42578125" style="478" bestFit="1" customWidth="1"/>
    <col min="286" max="286" width="11.7109375" style="478" customWidth="1"/>
    <col min="287" max="287" width="0" style="478" hidden="1" customWidth="1"/>
    <col min="288" max="288" width="3.7109375" style="478" customWidth="1"/>
    <col min="289" max="289" width="11.140625" style="478" bestFit="1" customWidth="1"/>
    <col min="290" max="517" width="10.5703125" style="478"/>
    <col min="518" max="525" width="0" style="478" hidden="1" customWidth="1"/>
    <col min="526" max="528" width="3.7109375" style="478" customWidth="1"/>
    <col min="529" max="529" width="12.7109375" style="478" customWidth="1"/>
    <col min="530" max="530" width="47.42578125" style="478" customWidth="1"/>
    <col min="531" max="539" width="0" style="478" hidden="1" customWidth="1"/>
    <col min="540" max="540" width="11.7109375" style="478" customWidth="1"/>
    <col min="541" max="541" width="6.42578125" style="478" bestFit="1" customWidth="1"/>
    <col min="542" max="542" width="11.7109375" style="478" customWidth="1"/>
    <col min="543" max="543" width="0" style="478" hidden="1" customWidth="1"/>
    <col min="544" max="544" width="3.7109375" style="478" customWidth="1"/>
    <col min="545" max="545" width="11.140625" style="478" bestFit="1" customWidth="1"/>
    <col min="546" max="773" width="10.5703125" style="478"/>
    <col min="774" max="781" width="0" style="478" hidden="1" customWidth="1"/>
    <col min="782" max="784" width="3.7109375" style="478" customWidth="1"/>
    <col min="785" max="785" width="12.7109375" style="478" customWidth="1"/>
    <col min="786" max="786" width="47.42578125" style="478" customWidth="1"/>
    <col min="787" max="795" width="0" style="478" hidden="1" customWidth="1"/>
    <col min="796" max="796" width="11.7109375" style="478" customWidth="1"/>
    <col min="797" max="797" width="6.42578125" style="478" bestFit="1" customWidth="1"/>
    <col min="798" max="798" width="11.7109375" style="478" customWidth="1"/>
    <col min="799" max="799" width="0" style="478" hidden="1" customWidth="1"/>
    <col min="800" max="800" width="3.7109375" style="478" customWidth="1"/>
    <col min="801" max="801" width="11.140625" style="478" bestFit="1" customWidth="1"/>
    <col min="802" max="1029" width="10.5703125" style="478"/>
    <col min="1030" max="1037" width="0" style="478" hidden="1" customWidth="1"/>
    <col min="1038" max="1040" width="3.7109375" style="478" customWidth="1"/>
    <col min="1041" max="1041" width="12.7109375" style="478" customWidth="1"/>
    <col min="1042" max="1042" width="47.42578125" style="478" customWidth="1"/>
    <col min="1043" max="1051" width="0" style="478" hidden="1" customWidth="1"/>
    <col min="1052" max="1052" width="11.7109375" style="478" customWidth="1"/>
    <col min="1053" max="1053" width="6.42578125" style="478" bestFit="1" customWidth="1"/>
    <col min="1054" max="1054" width="11.7109375" style="478" customWidth="1"/>
    <col min="1055" max="1055" width="0" style="478" hidden="1" customWidth="1"/>
    <col min="1056" max="1056" width="3.7109375" style="478" customWidth="1"/>
    <col min="1057" max="1057" width="11.140625" style="478" bestFit="1" customWidth="1"/>
    <col min="1058" max="1285" width="10.5703125" style="478"/>
    <col min="1286" max="1293" width="0" style="478" hidden="1" customWidth="1"/>
    <col min="1294" max="1296" width="3.7109375" style="478" customWidth="1"/>
    <col min="1297" max="1297" width="12.7109375" style="478" customWidth="1"/>
    <col min="1298" max="1298" width="47.42578125" style="478" customWidth="1"/>
    <col min="1299" max="1307" width="0" style="478" hidden="1" customWidth="1"/>
    <col min="1308" max="1308" width="11.7109375" style="478" customWidth="1"/>
    <col min="1309" max="1309" width="6.42578125" style="478" bestFit="1" customWidth="1"/>
    <col min="1310" max="1310" width="11.7109375" style="478" customWidth="1"/>
    <col min="1311" max="1311" width="0" style="478" hidden="1" customWidth="1"/>
    <col min="1312" max="1312" width="3.7109375" style="478" customWidth="1"/>
    <col min="1313" max="1313" width="11.140625" style="478" bestFit="1" customWidth="1"/>
    <col min="1314" max="1541" width="10.5703125" style="478"/>
    <col min="1542" max="1549" width="0" style="478" hidden="1" customWidth="1"/>
    <col min="1550" max="1552" width="3.7109375" style="478" customWidth="1"/>
    <col min="1553" max="1553" width="12.7109375" style="478" customWidth="1"/>
    <col min="1554" max="1554" width="47.42578125" style="478" customWidth="1"/>
    <col min="1555" max="1563" width="0" style="478" hidden="1" customWidth="1"/>
    <col min="1564" max="1564" width="11.7109375" style="478" customWidth="1"/>
    <col min="1565" max="1565" width="6.42578125" style="478" bestFit="1" customWidth="1"/>
    <col min="1566" max="1566" width="11.7109375" style="478" customWidth="1"/>
    <col min="1567" max="1567" width="0" style="478" hidden="1" customWidth="1"/>
    <col min="1568" max="1568" width="3.7109375" style="478" customWidth="1"/>
    <col min="1569" max="1569" width="11.140625" style="478" bestFit="1" customWidth="1"/>
    <col min="1570" max="1797" width="10.5703125" style="478"/>
    <col min="1798" max="1805" width="0" style="478" hidden="1" customWidth="1"/>
    <col min="1806" max="1808" width="3.7109375" style="478" customWidth="1"/>
    <col min="1809" max="1809" width="12.7109375" style="478" customWidth="1"/>
    <col min="1810" max="1810" width="47.42578125" style="478" customWidth="1"/>
    <col min="1811" max="1819" width="0" style="478" hidden="1" customWidth="1"/>
    <col min="1820" max="1820" width="11.7109375" style="478" customWidth="1"/>
    <col min="1821" max="1821" width="6.42578125" style="478" bestFit="1" customWidth="1"/>
    <col min="1822" max="1822" width="11.7109375" style="478" customWidth="1"/>
    <col min="1823" max="1823" width="0" style="478" hidden="1" customWidth="1"/>
    <col min="1824" max="1824" width="3.7109375" style="478" customWidth="1"/>
    <col min="1825" max="1825" width="11.140625" style="478" bestFit="1" customWidth="1"/>
    <col min="1826" max="2053" width="10.5703125" style="478"/>
    <col min="2054" max="2061" width="0" style="478" hidden="1" customWidth="1"/>
    <col min="2062" max="2064" width="3.7109375" style="478" customWidth="1"/>
    <col min="2065" max="2065" width="12.7109375" style="478" customWidth="1"/>
    <col min="2066" max="2066" width="47.42578125" style="478" customWidth="1"/>
    <col min="2067" max="2075" width="0" style="478" hidden="1" customWidth="1"/>
    <col min="2076" max="2076" width="11.7109375" style="478" customWidth="1"/>
    <col min="2077" max="2077" width="6.42578125" style="478" bestFit="1" customWidth="1"/>
    <col min="2078" max="2078" width="11.7109375" style="478" customWidth="1"/>
    <col min="2079" max="2079" width="0" style="478" hidden="1" customWidth="1"/>
    <col min="2080" max="2080" width="3.7109375" style="478" customWidth="1"/>
    <col min="2081" max="2081" width="11.140625" style="478" bestFit="1" customWidth="1"/>
    <col min="2082" max="2309" width="10.5703125" style="478"/>
    <col min="2310" max="2317" width="0" style="478" hidden="1" customWidth="1"/>
    <col min="2318" max="2320" width="3.7109375" style="478" customWidth="1"/>
    <col min="2321" max="2321" width="12.7109375" style="478" customWidth="1"/>
    <col min="2322" max="2322" width="47.42578125" style="478" customWidth="1"/>
    <col min="2323" max="2331" width="0" style="478" hidden="1" customWidth="1"/>
    <col min="2332" max="2332" width="11.7109375" style="478" customWidth="1"/>
    <col min="2333" max="2333" width="6.42578125" style="478" bestFit="1" customWidth="1"/>
    <col min="2334" max="2334" width="11.7109375" style="478" customWidth="1"/>
    <col min="2335" max="2335" width="0" style="478" hidden="1" customWidth="1"/>
    <col min="2336" max="2336" width="3.7109375" style="478" customWidth="1"/>
    <col min="2337" max="2337" width="11.140625" style="478" bestFit="1" customWidth="1"/>
    <col min="2338" max="2565" width="10.5703125" style="478"/>
    <col min="2566" max="2573" width="0" style="478" hidden="1" customWidth="1"/>
    <col min="2574" max="2576" width="3.7109375" style="478" customWidth="1"/>
    <col min="2577" max="2577" width="12.7109375" style="478" customWidth="1"/>
    <col min="2578" max="2578" width="47.42578125" style="478" customWidth="1"/>
    <col min="2579" max="2587" width="0" style="478" hidden="1" customWidth="1"/>
    <col min="2588" max="2588" width="11.7109375" style="478" customWidth="1"/>
    <col min="2589" max="2589" width="6.42578125" style="478" bestFit="1" customWidth="1"/>
    <col min="2590" max="2590" width="11.7109375" style="478" customWidth="1"/>
    <col min="2591" max="2591" width="0" style="478" hidden="1" customWidth="1"/>
    <col min="2592" max="2592" width="3.7109375" style="478" customWidth="1"/>
    <col min="2593" max="2593" width="11.140625" style="478" bestFit="1" customWidth="1"/>
    <col min="2594" max="2821" width="10.5703125" style="478"/>
    <col min="2822" max="2829" width="0" style="478" hidden="1" customWidth="1"/>
    <col min="2830" max="2832" width="3.7109375" style="478" customWidth="1"/>
    <col min="2833" max="2833" width="12.7109375" style="478" customWidth="1"/>
    <col min="2834" max="2834" width="47.42578125" style="478" customWidth="1"/>
    <col min="2835" max="2843" width="0" style="478" hidden="1" customWidth="1"/>
    <col min="2844" max="2844" width="11.7109375" style="478" customWidth="1"/>
    <col min="2845" max="2845" width="6.42578125" style="478" bestFit="1" customWidth="1"/>
    <col min="2846" max="2846" width="11.7109375" style="478" customWidth="1"/>
    <col min="2847" max="2847" width="0" style="478" hidden="1" customWidth="1"/>
    <col min="2848" max="2848" width="3.7109375" style="478" customWidth="1"/>
    <col min="2849" max="2849" width="11.140625" style="478" bestFit="1" customWidth="1"/>
    <col min="2850" max="3077" width="10.5703125" style="478"/>
    <col min="3078" max="3085" width="0" style="478" hidden="1" customWidth="1"/>
    <col min="3086" max="3088" width="3.7109375" style="478" customWidth="1"/>
    <col min="3089" max="3089" width="12.7109375" style="478" customWidth="1"/>
    <col min="3090" max="3090" width="47.42578125" style="478" customWidth="1"/>
    <col min="3091" max="3099" width="0" style="478" hidden="1" customWidth="1"/>
    <col min="3100" max="3100" width="11.7109375" style="478" customWidth="1"/>
    <col min="3101" max="3101" width="6.42578125" style="478" bestFit="1" customWidth="1"/>
    <col min="3102" max="3102" width="11.7109375" style="478" customWidth="1"/>
    <col min="3103" max="3103" width="0" style="478" hidden="1" customWidth="1"/>
    <col min="3104" max="3104" width="3.7109375" style="478" customWidth="1"/>
    <col min="3105" max="3105" width="11.140625" style="478" bestFit="1" customWidth="1"/>
    <col min="3106" max="3333" width="10.5703125" style="478"/>
    <col min="3334" max="3341" width="0" style="478" hidden="1" customWidth="1"/>
    <col min="3342" max="3344" width="3.7109375" style="478" customWidth="1"/>
    <col min="3345" max="3345" width="12.7109375" style="478" customWidth="1"/>
    <col min="3346" max="3346" width="47.42578125" style="478" customWidth="1"/>
    <col min="3347" max="3355" width="0" style="478" hidden="1" customWidth="1"/>
    <col min="3356" max="3356" width="11.7109375" style="478" customWidth="1"/>
    <col min="3357" max="3357" width="6.42578125" style="478" bestFit="1" customWidth="1"/>
    <col min="3358" max="3358" width="11.7109375" style="478" customWidth="1"/>
    <col min="3359" max="3359" width="0" style="478" hidden="1" customWidth="1"/>
    <col min="3360" max="3360" width="3.7109375" style="478" customWidth="1"/>
    <col min="3361" max="3361" width="11.140625" style="478" bestFit="1" customWidth="1"/>
    <col min="3362" max="3589" width="10.5703125" style="478"/>
    <col min="3590" max="3597" width="0" style="478" hidden="1" customWidth="1"/>
    <col min="3598" max="3600" width="3.7109375" style="478" customWidth="1"/>
    <col min="3601" max="3601" width="12.7109375" style="478" customWidth="1"/>
    <col min="3602" max="3602" width="47.42578125" style="478" customWidth="1"/>
    <col min="3603" max="3611" width="0" style="478" hidden="1" customWidth="1"/>
    <col min="3612" max="3612" width="11.7109375" style="478" customWidth="1"/>
    <col min="3613" max="3613" width="6.42578125" style="478" bestFit="1" customWidth="1"/>
    <col min="3614" max="3614" width="11.7109375" style="478" customWidth="1"/>
    <col min="3615" max="3615" width="0" style="478" hidden="1" customWidth="1"/>
    <col min="3616" max="3616" width="3.7109375" style="478" customWidth="1"/>
    <col min="3617" max="3617" width="11.140625" style="478" bestFit="1" customWidth="1"/>
    <col min="3618" max="3845" width="10.5703125" style="478"/>
    <col min="3846" max="3853" width="0" style="478" hidden="1" customWidth="1"/>
    <col min="3854" max="3856" width="3.7109375" style="478" customWidth="1"/>
    <col min="3857" max="3857" width="12.7109375" style="478" customWidth="1"/>
    <col min="3858" max="3858" width="47.42578125" style="478" customWidth="1"/>
    <col min="3859" max="3867" width="0" style="478" hidden="1" customWidth="1"/>
    <col min="3868" max="3868" width="11.7109375" style="478" customWidth="1"/>
    <col min="3869" max="3869" width="6.42578125" style="478" bestFit="1" customWidth="1"/>
    <col min="3870" max="3870" width="11.7109375" style="478" customWidth="1"/>
    <col min="3871" max="3871" width="0" style="478" hidden="1" customWidth="1"/>
    <col min="3872" max="3872" width="3.7109375" style="478" customWidth="1"/>
    <col min="3873" max="3873" width="11.140625" style="478" bestFit="1" customWidth="1"/>
    <col min="3874" max="4101" width="10.5703125" style="478"/>
    <col min="4102" max="4109" width="0" style="478" hidden="1" customWidth="1"/>
    <col min="4110" max="4112" width="3.7109375" style="478" customWidth="1"/>
    <col min="4113" max="4113" width="12.7109375" style="478" customWidth="1"/>
    <col min="4114" max="4114" width="47.42578125" style="478" customWidth="1"/>
    <col min="4115" max="4123" width="0" style="478" hidden="1" customWidth="1"/>
    <col min="4124" max="4124" width="11.7109375" style="478" customWidth="1"/>
    <col min="4125" max="4125" width="6.42578125" style="478" bestFit="1" customWidth="1"/>
    <col min="4126" max="4126" width="11.7109375" style="478" customWidth="1"/>
    <col min="4127" max="4127" width="0" style="478" hidden="1" customWidth="1"/>
    <col min="4128" max="4128" width="3.7109375" style="478" customWidth="1"/>
    <col min="4129" max="4129" width="11.140625" style="478" bestFit="1" customWidth="1"/>
    <col min="4130" max="4357" width="10.5703125" style="478"/>
    <col min="4358" max="4365" width="0" style="478" hidden="1" customWidth="1"/>
    <col min="4366" max="4368" width="3.7109375" style="478" customWidth="1"/>
    <col min="4369" max="4369" width="12.7109375" style="478" customWidth="1"/>
    <col min="4370" max="4370" width="47.42578125" style="478" customWidth="1"/>
    <col min="4371" max="4379" width="0" style="478" hidden="1" customWidth="1"/>
    <col min="4380" max="4380" width="11.7109375" style="478" customWidth="1"/>
    <col min="4381" max="4381" width="6.42578125" style="478" bestFit="1" customWidth="1"/>
    <col min="4382" max="4382" width="11.7109375" style="478" customWidth="1"/>
    <col min="4383" max="4383" width="0" style="478" hidden="1" customWidth="1"/>
    <col min="4384" max="4384" width="3.7109375" style="478" customWidth="1"/>
    <col min="4385" max="4385" width="11.140625" style="478" bestFit="1" customWidth="1"/>
    <col min="4386" max="4613" width="10.5703125" style="478"/>
    <col min="4614" max="4621" width="0" style="478" hidden="1" customWidth="1"/>
    <col min="4622" max="4624" width="3.7109375" style="478" customWidth="1"/>
    <col min="4625" max="4625" width="12.7109375" style="478" customWidth="1"/>
    <col min="4626" max="4626" width="47.42578125" style="478" customWidth="1"/>
    <col min="4627" max="4635" width="0" style="478" hidden="1" customWidth="1"/>
    <col min="4636" max="4636" width="11.7109375" style="478" customWidth="1"/>
    <col min="4637" max="4637" width="6.42578125" style="478" bestFit="1" customWidth="1"/>
    <col min="4638" max="4638" width="11.7109375" style="478" customWidth="1"/>
    <col min="4639" max="4639" width="0" style="478" hidden="1" customWidth="1"/>
    <col min="4640" max="4640" width="3.7109375" style="478" customWidth="1"/>
    <col min="4641" max="4641" width="11.140625" style="478" bestFit="1" customWidth="1"/>
    <col min="4642" max="4869" width="10.5703125" style="478"/>
    <col min="4870" max="4877" width="0" style="478" hidden="1" customWidth="1"/>
    <col min="4878" max="4880" width="3.7109375" style="478" customWidth="1"/>
    <col min="4881" max="4881" width="12.7109375" style="478" customWidth="1"/>
    <col min="4882" max="4882" width="47.42578125" style="478" customWidth="1"/>
    <col min="4883" max="4891" width="0" style="478" hidden="1" customWidth="1"/>
    <col min="4892" max="4892" width="11.7109375" style="478" customWidth="1"/>
    <col min="4893" max="4893" width="6.42578125" style="478" bestFit="1" customWidth="1"/>
    <col min="4894" max="4894" width="11.7109375" style="478" customWidth="1"/>
    <col min="4895" max="4895" width="0" style="478" hidden="1" customWidth="1"/>
    <col min="4896" max="4896" width="3.7109375" style="478" customWidth="1"/>
    <col min="4897" max="4897" width="11.140625" style="478" bestFit="1" customWidth="1"/>
    <col min="4898" max="5125" width="10.5703125" style="478"/>
    <col min="5126" max="5133" width="0" style="478" hidden="1" customWidth="1"/>
    <col min="5134" max="5136" width="3.7109375" style="478" customWidth="1"/>
    <col min="5137" max="5137" width="12.7109375" style="478" customWidth="1"/>
    <col min="5138" max="5138" width="47.42578125" style="478" customWidth="1"/>
    <col min="5139" max="5147" width="0" style="478" hidden="1" customWidth="1"/>
    <col min="5148" max="5148" width="11.7109375" style="478" customWidth="1"/>
    <col min="5149" max="5149" width="6.42578125" style="478" bestFit="1" customWidth="1"/>
    <col min="5150" max="5150" width="11.7109375" style="478" customWidth="1"/>
    <col min="5151" max="5151" width="0" style="478" hidden="1" customWidth="1"/>
    <col min="5152" max="5152" width="3.7109375" style="478" customWidth="1"/>
    <col min="5153" max="5153" width="11.140625" style="478" bestFit="1" customWidth="1"/>
    <col min="5154" max="5381" width="10.5703125" style="478"/>
    <col min="5382" max="5389" width="0" style="478" hidden="1" customWidth="1"/>
    <col min="5390" max="5392" width="3.7109375" style="478" customWidth="1"/>
    <col min="5393" max="5393" width="12.7109375" style="478" customWidth="1"/>
    <col min="5394" max="5394" width="47.42578125" style="478" customWidth="1"/>
    <col min="5395" max="5403" width="0" style="478" hidden="1" customWidth="1"/>
    <col min="5404" max="5404" width="11.7109375" style="478" customWidth="1"/>
    <col min="5405" max="5405" width="6.42578125" style="478" bestFit="1" customWidth="1"/>
    <col min="5406" max="5406" width="11.7109375" style="478" customWidth="1"/>
    <col min="5407" max="5407" width="0" style="478" hidden="1" customWidth="1"/>
    <col min="5408" max="5408" width="3.7109375" style="478" customWidth="1"/>
    <col min="5409" max="5409" width="11.140625" style="478" bestFit="1" customWidth="1"/>
    <col min="5410" max="5637" width="10.5703125" style="478"/>
    <col min="5638" max="5645" width="0" style="478" hidden="1" customWidth="1"/>
    <col min="5646" max="5648" width="3.7109375" style="478" customWidth="1"/>
    <col min="5649" max="5649" width="12.7109375" style="478" customWidth="1"/>
    <col min="5650" max="5650" width="47.42578125" style="478" customWidth="1"/>
    <col min="5651" max="5659" width="0" style="478" hidden="1" customWidth="1"/>
    <col min="5660" max="5660" width="11.7109375" style="478" customWidth="1"/>
    <col min="5661" max="5661" width="6.42578125" style="478" bestFit="1" customWidth="1"/>
    <col min="5662" max="5662" width="11.7109375" style="478" customWidth="1"/>
    <col min="5663" max="5663" width="0" style="478" hidden="1" customWidth="1"/>
    <col min="5664" max="5664" width="3.7109375" style="478" customWidth="1"/>
    <col min="5665" max="5665" width="11.140625" style="478" bestFit="1" customWidth="1"/>
    <col min="5666" max="5893" width="10.5703125" style="478"/>
    <col min="5894" max="5901" width="0" style="478" hidden="1" customWidth="1"/>
    <col min="5902" max="5904" width="3.7109375" style="478" customWidth="1"/>
    <col min="5905" max="5905" width="12.7109375" style="478" customWidth="1"/>
    <col min="5906" max="5906" width="47.42578125" style="478" customWidth="1"/>
    <col min="5907" max="5915" width="0" style="478" hidden="1" customWidth="1"/>
    <col min="5916" max="5916" width="11.7109375" style="478" customWidth="1"/>
    <col min="5917" max="5917" width="6.42578125" style="478" bestFit="1" customWidth="1"/>
    <col min="5918" max="5918" width="11.7109375" style="478" customWidth="1"/>
    <col min="5919" max="5919" width="0" style="478" hidden="1" customWidth="1"/>
    <col min="5920" max="5920" width="3.7109375" style="478" customWidth="1"/>
    <col min="5921" max="5921" width="11.140625" style="478" bestFit="1" customWidth="1"/>
    <col min="5922" max="6149" width="10.5703125" style="478"/>
    <col min="6150" max="6157" width="0" style="478" hidden="1" customWidth="1"/>
    <col min="6158" max="6160" width="3.7109375" style="478" customWidth="1"/>
    <col min="6161" max="6161" width="12.7109375" style="478" customWidth="1"/>
    <col min="6162" max="6162" width="47.42578125" style="478" customWidth="1"/>
    <col min="6163" max="6171" width="0" style="478" hidden="1" customWidth="1"/>
    <col min="6172" max="6172" width="11.7109375" style="478" customWidth="1"/>
    <col min="6173" max="6173" width="6.42578125" style="478" bestFit="1" customWidth="1"/>
    <col min="6174" max="6174" width="11.7109375" style="478" customWidth="1"/>
    <col min="6175" max="6175" width="0" style="478" hidden="1" customWidth="1"/>
    <col min="6176" max="6176" width="3.7109375" style="478" customWidth="1"/>
    <col min="6177" max="6177" width="11.140625" style="478" bestFit="1" customWidth="1"/>
    <col min="6178" max="6405" width="10.5703125" style="478"/>
    <col min="6406" max="6413" width="0" style="478" hidden="1" customWidth="1"/>
    <col min="6414" max="6416" width="3.7109375" style="478" customWidth="1"/>
    <col min="6417" max="6417" width="12.7109375" style="478" customWidth="1"/>
    <col min="6418" max="6418" width="47.42578125" style="478" customWidth="1"/>
    <col min="6419" max="6427" width="0" style="478" hidden="1" customWidth="1"/>
    <col min="6428" max="6428" width="11.7109375" style="478" customWidth="1"/>
    <col min="6429" max="6429" width="6.42578125" style="478" bestFit="1" customWidth="1"/>
    <col min="6430" max="6430" width="11.7109375" style="478" customWidth="1"/>
    <col min="6431" max="6431" width="0" style="478" hidden="1" customWidth="1"/>
    <col min="6432" max="6432" width="3.7109375" style="478" customWidth="1"/>
    <col min="6433" max="6433" width="11.140625" style="478" bestFit="1" customWidth="1"/>
    <col min="6434" max="6661" width="10.5703125" style="478"/>
    <col min="6662" max="6669" width="0" style="478" hidden="1" customWidth="1"/>
    <col min="6670" max="6672" width="3.7109375" style="478" customWidth="1"/>
    <col min="6673" max="6673" width="12.7109375" style="478" customWidth="1"/>
    <col min="6674" max="6674" width="47.42578125" style="478" customWidth="1"/>
    <col min="6675" max="6683" width="0" style="478" hidden="1" customWidth="1"/>
    <col min="6684" max="6684" width="11.7109375" style="478" customWidth="1"/>
    <col min="6685" max="6685" width="6.42578125" style="478" bestFit="1" customWidth="1"/>
    <col min="6686" max="6686" width="11.7109375" style="478" customWidth="1"/>
    <col min="6687" max="6687" width="0" style="478" hidden="1" customWidth="1"/>
    <col min="6688" max="6688" width="3.7109375" style="478" customWidth="1"/>
    <col min="6689" max="6689" width="11.140625" style="478" bestFit="1" customWidth="1"/>
    <col min="6690" max="6917" width="10.5703125" style="478"/>
    <col min="6918" max="6925" width="0" style="478" hidden="1" customWidth="1"/>
    <col min="6926" max="6928" width="3.7109375" style="478" customWidth="1"/>
    <col min="6929" max="6929" width="12.7109375" style="478" customWidth="1"/>
    <col min="6930" max="6930" width="47.42578125" style="478" customWidth="1"/>
    <col min="6931" max="6939" width="0" style="478" hidden="1" customWidth="1"/>
    <col min="6940" max="6940" width="11.7109375" style="478" customWidth="1"/>
    <col min="6941" max="6941" width="6.42578125" style="478" bestFit="1" customWidth="1"/>
    <col min="6942" max="6942" width="11.7109375" style="478" customWidth="1"/>
    <col min="6943" max="6943" width="0" style="478" hidden="1" customWidth="1"/>
    <col min="6944" max="6944" width="3.7109375" style="478" customWidth="1"/>
    <col min="6945" max="6945" width="11.140625" style="478" bestFit="1" customWidth="1"/>
    <col min="6946" max="7173" width="10.5703125" style="478"/>
    <col min="7174" max="7181" width="0" style="478" hidden="1" customWidth="1"/>
    <col min="7182" max="7184" width="3.7109375" style="478" customWidth="1"/>
    <col min="7185" max="7185" width="12.7109375" style="478" customWidth="1"/>
    <col min="7186" max="7186" width="47.42578125" style="478" customWidth="1"/>
    <col min="7187" max="7195" width="0" style="478" hidden="1" customWidth="1"/>
    <col min="7196" max="7196" width="11.7109375" style="478" customWidth="1"/>
    <col min="7197" max="7197" width="6.42578125" style="478" bestFit="1" customWidth="1"/>
    <col min="7198" max="7198" width="11.7109375" style="478" customWidth="1"/>
    <col min="7199" max="7199" width="0" style="478" hidden="1" customWidth="1"/>
    <col min="7200" max="7200" width="3.7109375" style="478" customWidth="1"/>
    <col min="7201" max="7201" width="11.140625" style="478" bestFit="1" customWidth="1"/>
    <col min="7202" max="7429" width="10.5703125" style="478"/>
    <col min="7430" max="7437" width="0" style="478" hidden="1" customWidth="1"/>
    <col min="7438" max="7440" width="3.7109375" style="478" customWidth="1"/>
    <col min="7441" max="7441" width="12.7109375" style="478" customWidth="1"/>
    <col min="7442" max="7442" width="47.42578125" style="478" customWidth="1"/>
    <col min="7443" max="7451" width="0" style="478" hidden="1" customWidth="1"/>
    <col min="7452" max="7452" width="11.7109375" style="478" customWidth="1"/>
    <col min="7453" max="7453" width="6.42578125" style="478" bestFit="1" customWidth="1"/>
    <col min="7454" max="7454" width="11.7109375" style="478" customWidth="1"/>
    <col min="7455" max="7455" width="0" style="478" hidden="1" customWidth="1"/>
    <col min="7456" max="7456" width="3.7109375" style="478" customWidth="1"/>
    <col min="7457" max="7457" width="11.140625" style="478" bestFit="1" customWidth="1"/>
    <col min="7458" max="7685" width="10.5703125" style="478"/>
    <col min="7686" max="7693" width="0" style="478" hidden="1" customWidth="1"/>
    <col min="7694" max="7696" width="3.7109375" style="478" customWidth="1"/>
    <col min="7697" max="7697" width="12.7109375" style="478" customWidth="1"/>
    <col min="7698" max="7698" width="47.42578125" style="478" customWidth="1"/>
    <col min="7699" max="7707" width="0" style="478" hidden="1" customWidth="1"/>
    <col min="7708" max="7708" width="11.7109375" style="478" customWidth="1"/>
    <col min="7709" max="7709" width="6.42578125" style="478" bestFit="1" customWidth="1"/>
    <col min="7710" max="7710" width="11.7109375" style="478" customWidth="1"/>
    <col min="7711" max="7711" width="0" style="478" hidden="1" customWidth="1"/>
    <col min="7712" max="7712" width="3.7109375" style="478" customWidth="1"/>
    <col min="7713" max="7713" width="11.140625" style="478" bestFit="1" customWidth="1"/>
    <col min="7714" max="7941" width="10.5703125" style="478"/>
    <col min="7942" max="7949" width="0" style="478" hidden="1" customWidth="1"/>
    <col min="7950" max="7952" width="3.7109375" style="478" customWidth="1"/>
    <col min="7953" max="7953" width="12.7109375" style="478" customWidth="1"/>
    <col min="7954" max="7954" width="47.42578125" style="478" customWidth="1"/>
    <col min="7955" max="7963" width="0" style="478" hidden="1" customWidth="1"/>
    <col min="7964" max="7964" width="11.7109375" style="478" customWidth="1"/>
    <col min="7965" max="7965" width="6.42578125" style="478" bestFit="1" customWidth="1"/>
    <col min="7966" max="7966" width="11.7109375" style="478" customWidth="1"/>
    <col min="7967" max="7967" width="0" style="478" hidden="1" customWidth="1"/>
    <col min="7968" max="7968" width="3.7109375" style="478" customWidth="1"/>
    <col min="7969" max="7969" width="11.140625" style="478" bestFit="1" customWidth="1"/>
    <col min="7970" max="8197" width="10.5703125" style="478"/>
    <col min="8198" max="8205" width="0" style="478" hidden="1" customWidth="1"/>
    <col min="8206" max="8208" width="3.7109375" style="478" customWidth="1"/>
    <col min="8209" max="8209" width="12.7109375" style="478" customWidth="1"/>
    <col min="8210" max="8210" width="47.42578125" style="478" customWidth="1"/>
    <col min="8211" max="8219" width="0" style="478" hidden="1" customWidth="1"/>
    <col min="8220" max="8220" width="11.7109375" style="478" customWidth="1"/>
    <col min="8221" max="8221" width="6.42578125" style="478" bestFit="1" customWidth="1"/>
    <col min="8222" max="8222" width="11.7109375" style="478" customWidth="1"/>
    <col min="8223" max="8223" width="0" style="478" hidden="1" customWidth="1"/>
    <col min="8224" max="8224" width="3.7109375" style="478" customWidth="1"/>
    <col min="8225" max="8225" width="11.140625" style="478" bestFit="1" customWidth="1"/>
    <col min="8226" max="8453" width="10.5703125" style="478"/>
    <col min="8454" max="8461" width="0" style="478" hidden="1" customWidth="1"/>
    <col min="8462" max="8464" width="3.7109375" style="478" customWidth="1"/>
    <col min="8465" max="8465" width="12.7109375" style="478" customWidth="1"/>
    <col min="8466" max="8466" width="47.42578125" style="478" customWidth="1"/>
    <col min="8467" max="8475" width="0" style="478" hidden="1" customWidth="1"/>
    <col min="8476" max="8476" width="11.7109375" style="478" customWidth="1"/>
    <col min="8477" max="8477" width="6.42578125" style="478" bestFit="1" customWidth="1"/>
    <col min="8478" max="8478" width="11.7109375" style="478" customWidth="1"/>
    <col min="8479" max="8479" width="0" style="478" hidden="1" customWidth="1"/>
    <col min="8480" max="8480" width="3.7109375" style="478" customWidth="1"/>
    <col min="8481" max="8481" width="11.140625" style="478" bestFit="1" customWidth="1"/>
    <col min="8482" max="8709" width="10.5703125" style="478"/>
    <col min="8710" max="8717" width="0" style="478" hidden="1" customWidth="1"/>
    <col min="8718" max="8720" width="3.7109375" style="478" customWidth="1"/>
    <col min="8721" max="8721" width="12.7109375" style="478" customWidth="1"/>
    <col min="8722" max="8722" width="47.42578125" style="478" customWidth="1"/>
    <col min="8723" max="8731" width="0" style="478" hidden="1" customWidth="1"/>
    <col min="8732" max="8732" width="11.7109375" style="478" customWidth="1"/>
    <col min="8733" max="8733" width="6.42578125" style="478" bestFit="1" customWidth="1"/>
    <col min="8734" max="8734" width="11.7109375" style="478" customWidth="1"/>
    <col min="8735" max="8735" width="0" style="478" hidden="1" customWidth="1"/>
    <col min="8736" max="8736" width="3.7109375" style="478" customWidth="1"/>
    <col min="8737" max="8737" width="11.140625" style="478" bestFit="1" customWidth="1"/>
    <col min="8738" max="8965" width="10.5703125" style="478"/>
    <col min="8966" max="8973" width="0" style="478" hidden="1" customWidth="1"/>
    <col min="8974" max="8976" width="3.7109375" style="478" customWidth="1"/>
    <col min="8977" max="8977" width="12.7109375" style="478" customWidth="1"/>
    <col min="8978" max="8978" width="47.42578125" style="478" customWidth="1"/>
    <col min="8979" max="8987" width="0" style="478" hidden="1" customWidth="1"/>
    <col min="8988" max="8988" width="11.7109375" style="478" customWidth="1"/>
    <col min="8989" max="8989" width="6.42578125" style="478" bestFit="1" customWidth="1"/>
    <col min="8990" max="8990" width="11.7109375" style="478" customWidth="1"/>
    <col min="8991" max="8991" width="0" style="478" hidden="1" customWidth="1"/>
    <col min="8992" max="8992" width="3.7109375" style="478" customWidth="1"/>
    <col min="8993" max="8993" width="11.140625" style="478" bestFit="1" customWidth="1"/>
    <col min="8994" max="9221" width="10.5703125" style="478"/>
    <col min="9222" max="9229" width="0" style="478" hidden="1" customWidth="1"/>
    <col min="9230" max="9232" width="3.7109375" style="478" customWidth="1"/>
    <col min="9233" max="9233" width="12.7109375" style="478" customWidth="1"/>
    <col min="9234" max="9234" width="47.42578125" style="478" customWidth="1"/>
    <col min="9235" max="9243" width="0" style="478" hidden="1" customWidth="1"/>
    <col min="9244" max="9244" width="11.7109375" style="478" customWidth="1"/>
    <col min="9245" max="9245" width="6.42578125" style="478" bestFit="1" customWidth="1"/>
    <col min="9246" max="9246" width="11.7109375" style="478" customWidth="1"/>
    <col min="9247" max="9247" width="0" style="478" hidden="1" customWidth="1"/>
    <col min="9248" max="9248" width="3.7109375" style="478" customWidth="1"/>
    <col min="9249" max="9249" width="11.140625" style="478" bestFit="1" customWidth="1"/>
    <col min="9250" max="9477" width="10.5703125" style="478"/>
    <col min="9478" max="9485" width="0" style="478" hidden="1" customWidth="1"/>
    <col min="9486" max="9488" width="3.7109375" style="478" customWidth="1"/>
    <col min="9489" max="9489" width="12.7109375" style="478" customWidth="1"/>
    <col min="9490" max="9490" width="47.42578125" style="478" customWidth="1"/>
    <col min="9491" max="9499" width="0" style="478" hidden="1" customWidth="1"/>
    <col min="9500" max="9500" width="11.7109375" style="478" customWidth="1"/>
    <col min="9501" max="9501" width="6.42578125" style="478" bestFit="1" customWidth="1"/>
    <col min="9502" max="9502" width="11.7109375" style="478" customWidth="1"/>
    <col min="9503" max="9503" width="0" style="478" hidden="1" customWidth="1"/>
    <col min="9504" max="9504" width="3.7109375" style="478" customWidth="1"/>
    <col min="9505" max="9505" width="11.140625" style="478" bestFit="1" customWidth="1"/>
    <col min="9506" max="9733" width="10.5703125" style="478"/>
    <col min="9734" max="9741" width="0" style="478" hidden="1" customWidth="1"/>
    <col min="9742" max="9744" width="3.7109375" style="478" customWidth="1"/>
    <col min="9745" max="9745" width="12.7109375" style="478" customWidth="1"/>
    <col min="9746" max="9746" width="47.42578125" style="478" customWidth="1"/>
    <col min="9747" max="9755" width="0" style="478" hidden="1" customWidth="1"/>
    <col min="9756" max="9756" width="11.7109375" style="478" customWidth="1"/>
    <col min="9757" max="9757" width="6.42578125" style="478" bestFit="1" customWidth="1"/>
    <col min="9758" max="9758" width="11.7109375" style="478" customWidth="1"/>
    <col min="9759" max="9759" width="0" style="478" hidden="1" customWidth="1"/>
    <col min="9760" max="9760" width="3.7109375" style="478" customWidth="1"/>
    <col min="9761" max="9761" width="11.140625" style="478" bestFit="1" customWidth="1"/>
    <col min="9762" max="9989" width="10.5703125" style="478"/>
    <col min="9990" max="9997" width="0" style="478" hidden="1" customWidth="1"/>
    <col min="9998" max="10000" width="3.7109375" style="478" customWidth="1"/>
    <col min="10001" max="10001" width="12.7109375" style="478" customWidth="1"/>
    <col min="10002" max="10002" width="47.42578125" style="478" customWidth="1"/>
    <col min="10003" max="10011" width="0" style="478" hidden="1" customWidth="1"/>
    <col min="10012" max="10012" width="11.7109375" style="478" customWidth="1"/>
    <col min="10013" max="10013" width="6.42578125" style="478" bestFit="1" customWidth="1"/>
    <col min="10014" max="10014" width="11.7109375" style="478" customWidth="1"/>
    <col min="10015" max="10015" width="0" style="478" hidden="1" customWidth="1"/>
    <col min="10016" max="10016" width="3.7109375" style="478" customWidth="1"/>
    <col min="10017" max="10017" width="11.140625" style="478" bestFit="1" customWidth="1"/>
    <col min="10018" max="10245" width="10.5703125" style="478"/>
    <col min="10246" max="10253" width="0" style="478" hidden="1" customWidth="1"/>
    <col min="10254" max="10256" width="3.7109375" style="478" customWidth="1"/>
    <col min="10257" max="10257" width="12.7109375" style="478" customWidth="1"/>
    <col min="10258" max="10258" width="47.42578125" style="478" customWidth="1"/>
    <col min="10259" max="10267" width="0" style="478" hidden="1" customWidth="1"/>
    <col min="10268" max="10268" width="11.7109375" style="478" customWidth="1"/>
    <col min="10269" max="10269" width="6.42578125" style="478" bestFit="1" customWidth="1"/>
    <col min="10270" max="10270" width="11.7109375" style="478" customWidth="1"/>
    <col min="10271" max="10271" width="0" style="478" hidden="1" customWidth="1"/>
    <col min="10272" max="10272" width="3.7109375" style="478" customWidth="1"/>
    <col min="10273" max="10273" width="11.140625" style="478" bestFit="1" customWidth="1"/>
    <col min="10274" max="10501" width="10.5703125" style="478"/>
    <col min="10502" max="10509" width="0" style="478" hidden="1" customWidth="1"/>
    <col min="10510" max="10512" width="3.7109375" style="478" customWidth="1"/>
    <col min="10513" max="10513" width="12.7109375" style="478" customWidth="1"/>
    <col min="10514" max="10514" width="47.42578125" style="478" customWidth="1"/>
    <col min="10515" max="10523" width="0" style="478" hidden="1" customWidth="1"/>
    <col min="10524" max="10524" width="11.7109375" style="478" customWidth="1"/>
    <col min="10525" max="10525" width="6.42578125" style="478" bestFit="1" customWidth="1"/>
    <col min="10526" max="10526" width="11.7109375" style="478" customWidth="1"/>
    <col min="10527" max="10527" width="0" style="478" hidden="1" customWidth="1"/>
    <col min="10528" max="10528" width="3.7109375" style="478" customWidth="1"/>
    <col min="10529" max="10529" width="11.140625" style="478" bestFit="1" customWidth="1"/>
    <col min="10530" max="10757" width="10.5703125" style="478"/>
    <col min="10758" max="10765" width="0" style="478" hidden="1" customWidth="1"/>
    <col min="10766" max="10768" width="3.7109375" style="478" customWidth="1"/>
    <col min="10769" max="10769" width="12.7109375" style="478" customWidth="1"/>
    <col min="10770" max="10770" width="47.42578125" style="478" customWidth="1"/>
    <col min="10771" max="10779" width="0" style="478" hidden="1" customWidth="1"/>
    <col min="10780" max="10780" width="11.7109375" style="478" customWidth="1"/>
    <col min="10781" max="10781" width="6.42578125" style="478" bestFit="1" customWidth="1"/>
    <col min="10782" max="10782" width="11.7109375" style="478" customWidth="1"/>
    <col min="10783" max="10783" width="0" style="478" hidden="1" customWidth="1"/>
    <col min="10784" max="10784" width="3.7109375" style="478" customWidth="1"/>
    <col min="10785" max="10785" width="11.140625" style="478" bestFit="1" customWidth="1"/>
    <col min="10786" max="11013" width="10.5703125" style="478"/>
    <col min="11014" max="11021" width="0" style="478" hidden="1" customWidth="1"/>
    <col min="11022" max="11024" width="3.7109375" style="478" customWidth="1"/>
    <col min="11025" max="11025" width="12.7109375" style="478" customWidth="1"/>
    <col min="11026" max="11026" width="47.42578125" style="478" customWidth="1"/>
    <col min="11027" max="11035" width="0" style="478" hidden="1" customWidth="1"/>
    <col min="11036" max="11036" width="11.7109375" style="478" customWidth="1"/>
    <col min="11037" max="11037" width="6.42578125" style="478" bestFit="1" customWidth="1"/>
    <col min="11038" max="11038" width="11.7109375" style="478" customWidth="1"/>
    <col min="11039" max="11039" width="0" style="478" hidden="1" customWidth="1"/>
    <col min="11040" max="11040" width="3.7109375" style="478" customWidth="1"/>
    <col min="11041" max="11041" width="11.140625" style="478" bestFit="1" customWidth="1"/>
    <col min="11042" max="11269" width="10.5703125" style="478"/>
    <col min="11270" max="11277" width="0" style="478" hidden="1" customWidth="1"/>
    <col min="11278" max="11280" width="3.7109375" style="478" customWidth="1"/>
    <col min="11281" max="11281" width="12.7109375" style="478" customWidth="1"/>
    <col min="11282" max="11282" width="47.42578125" style="478" customWidth="1"/>
    <col min="11283" max="11291" width="0" style="478" hidden="1" customWidth="1"/>
    <col min="11292" max="11292" width="11.7109375" style="478" customWidth="1"/>
    <col min="11293" max="11293" width="6.42578125" style="478" bestFit="1" customWidth="1"/>
    <col min="11294" max="11294" width="11.7109375" style="478" customWidth="1"/>
    <col min="11295" max="11295" width="0" style="478" hidden="1" customWidth="1"/>
    <col min="11296" max="11296" width="3.7109375" style="478" customWidth="1"/>
    <col min="11297" max="11297" width="11.140625" style="478" bestFit="1" customWidth="1"/>
    <col min="11298" max="11525" width="10.5703125" style="478"/>
    <col min="11526" max="11533" width="0" style="478" hidden="1" customWidth="1"/>
    <col min="11534" max="11536" width="3.7109375" style="478" customWidth="1"/>
    <col min="11537" max="11537" width="12.7109375" style="478" customWidth="1"/>
    <col min="11538" max="11538" width="47.42578125" style="478" customWidth="1"/>
    <col min="11539" max="11547" width="0" style="478" hidden="1" customWidth="1"/>
    <col min="11548" max="11548" width="11.7109375" style="478" customWidth="1"/>
    <col min="11549" max="11549" width="6.42578125" style="478" bestFit="1" customWidth="1"/>
    <col min="11550" max="11550" width="11.7109375" style="478" customWidth="1"/>
    <col min="11551" max="11551" width="0" style="478" hidden="1" customWidth="1"/>
    <col min="11552" max="11552" width="3.7109375" style="478" customWidth="1"/>
    <col min="11553" max="11553" width="11.140625" style="478" bestFit="1" customWidth="1"/>
    <col min="11554" max="11781" width="10.5703125" style="478"/>
    <col min="11782" max="11789" width="0" style="478" hidden="1" customWidth="1"/>
    <col min="11790" max="11792" width="3.7109375" style="478" customWidth="1"/>
    <col min="11793" max="11793" width="12.7109375" style="478" customWidth="1"/>
    <col min="11794" max="11794" width="47.42578125" style="478" customWidth="1"/>
    <col min="11795" max="11803" width="0" style="478" hidden="1" customWidth="1"/>
    <col min="11804" max="11804" width="11.7109375" style="478" customWidth="1"/>
    <col min="11805" max="11805" width="6.42578125" style="478" bestFit="1" customWidth="1"/>
    <col min="11806" max="11806" width="11.7109375" style="478" customWidth="1"/>
    <col min="11807" max="11807" width="0" style="478" hidden="1" customWidth="1"/>
    <col min="11808" max="11808" width="3.7109375" style="478" customWidth="1"/>
    <col min="11809" max="11809" width="11.140625" style="478" bestFit="1" customWidth="1"/>
    <col min="11810" max="12037" width="10.5703125" style="478"/>
    <col min="12038" max="12045" width="0" style="478" hidden="1" customWidth="1"/>
    <col min="12046" max="12048" width="3.7109375" style="478" customWidth="1"/>
    <col min="12049" max="12049" width="12.7109375" style="478" customWidth="1"/>
    <col min="12050" max="12050" width="47.42578125" style="478" customWidth="1"/>
    <col min="12051" max="12059" width="0" style="478" hidden="1" customWidth="1"/>
    <col min="12060" max="12060" width="11.7109375" style="478" customWidth="1"/>
    <col min="12061" max="12061" width="6.42578125" style="478" bestFit="1" customWidth="1"/>
    <col min="12062" max="12062" width="11.7109375" style="478" customWidth="1"/>
    <col min="12063" max="12063" width="0" style="478" hidden="1" customWidth="1"/>
    <col min="12064" max="12064" width="3.7109375" style="478" customWidth="1"/>
    <col min="12065" max="12065" width="11.140625" style="478" bestFit="1" customWidth="1"/>
    <col min="12066" max="12293" width="10.5703125" style="478"/>
    <col min="12294" max="12301" width="0" style="478" hidden="1" customWidth="1"/>
    <col min="12302" max="12304" width="3.7109375" style="478" customWidth="1"/>
    <col min="12305" max="12305" width="12.7109375" style="478" customWidth="1"/>
    <col min="12306" max="12306" width="47.42578125" style="478" customWidth="1"/>
    <col min="12307" max="12315" width="0" style="478" hidden="1" customWidth="1"/>
    <col min="12316" max="12316" width="11.7109375" style="478" customWidth="1"/>
    <col min="12317" max="12317" width="6.42578125" style="478" bestFit="1" customWidth="1"/>
    <col min="12318" max="12318" width="11.7109375" style="478" customWidth="1"/>
    <col min="12319" max="12319" width="0" style="478" hidden="1" customWidth="1"/>
    <col min="12320" max="12320" width="3.7109375" style="478" customWidth="1"/>
    <col min="12321" max="12321" width="11.140625" style="478" bestFit="1" customWidth="1"/>
    <col min="12322" max="12549" width="10.5703125" style="478"/>
    <col min="12550" max="12557" width="0" style="478" hidden="1" customWidth="1"/>
    <col min="12558" max="12560" width="3.7109375" style="478" customWidth="1"/>
    <col min="12561" max="12561" width="12.7109375" style="478" customWidth="1"/>
    <col min="12562" max="12562" width="47.42578125" style="478" customWidth="1"/>
    <col min="12563" max="12571" width="0" style="478" hidden="1" customWidth="1"/>
    <col min="12572" max="12572" width="11.7109375" style="478" customWidth="1"/>
    <col min="12573" max="12573" width="6.42578125" style="478" bestFit="1" customWidth="1"/>
    <col min="12574" max="12574" width="11.7109375" style="478" customWidth="1"/>
    <col min="12575" max="12575" width="0" style="478" hidden="1" customWidth="1"/>
    <col min="12576" max="12576" width="3.7109375" style="478" customWidth="1"/>
    <col min="12577" max="12577" width="11.140625" style="478" bestFit="1" customWidth="1"/>
    <col min="12578" max="12805" width="10.5703125" style="478"/>
    <col min="12806" max="12813" width="0" style="478" hidden="1" customWidth="1"/>
    <col min="12814" max="12816" width="3.7109375" style="478" customWidth="1"/>
    <col min="12817" max="12817" width="12.7109375" style="478" customWidth="1"/>
    <col min="12818" max="12818" width="47.42578125" style="478" customWidth="1"/>
    <col min="12819" max="12827" width="0" style="478" hidden="1" customWidth="1"/>
    <col min="12828" max="12828" width="11.7109375" style="478" customWidth="1"/>
    <col min="12829" max="12829" width="6.42578125" style="478" bestFit="1" customWidth="1"/>
    <col min="12830" max="12830" width="11.7109375" style="478" customWidth="1"/>
    <col min="12831" max="12831" width="0" style="478" hidden="1" customWidth="1"/>
    <col min="12832" max="12832" width="3.7109375" style="478" customWidth="1"/>
    <col min="12833" max="12833" width="11.140625" style="478" bestFit="1" customWidth="1"/>
    <col min="12834" max="13061" width="10.5703125" style="478"/>
    <col min="13062" max="13069" width="0" style="478" hidden="1" customWidth="1"/>
    <col min="13070" max="13072" width="3.7109375" style="478" customWidth="1"/>
    <col min="13073" max="13073" width="12.7109375" style="478" customWidth="1"/>
    <col min="13074" max="13074" width="47.42578125" style="478" customWidth="1"/>
    <col min="13075" max="13083" width="0" style="478" hidden="1" customWidth="1"/>
    <col min="13084" max="13084" width="11.7109375" style="478" customWidth="1"/>
    <col min="13085" max="13085" width="6.42578125" style="478" bestFit="1" customWidth="1"/>
    <col min="13086" max="13086" width="11.7109375" style="478" customWidth="1"/>
    <col min="13087" max="13087" width="0" style="478" hidden="1" customWidth="1"/>
    <col min="13088" max="13088" width="3.7109375" style="478" customWidth="1"/>
    <col min="13089" max="13089" width="11.140625" style="478" bestFit="1" customWidth="1"/>
    <col min="13090" max="13317" width="10.5703125" style="478"/>
    <col min="13318" max="13325" width="0" style="478" hidden="1" customWidth="1"/>
    <col min="13326" max="13328" width="3.7109375" style="478" customWidth="1"/>
    <col min="13329" max="13329" width="12.7109375" style="478" customWidth="1"/>
    <col min="13330" max="13330" width="47.42578125" style="478" customWidth="1"/>
    <col min="13331" max="13339" width="0" style="478" hidden="1" customWidth="1"/>
    <col min="13340" max="13340" width="11.7109375" style="478" customWidth="1"/>
    <col min="13341" max="13341" width="6.42578125" style="478" bestFit="1" customWidth="1"/>
    <col min="13342" max="13342" width="11.7109375" style="478" customWidth="1"/>
    <col min="13343" max="13343" width="0" style="478" hidden="1" customWidth="1"/>
    <col min="13344" max="13344" width="3.7109375" style="478" customWidth="1"/>
    <col min="13345" max="13345" width="11.140625" style="478" bestFit="1" customWidth="1"/>
    <col min="13346" max="13573" width="10.5703125" style="478"/>
    <col min="13574" max="13581" width="0" style="478" hidden="1" customWidth="1"/>
    <col min="13582" max="13584" width="3.7109375" style="478" customWidth="1"/>
    <col min="13585" max="13585" width="12.7109375" style="478" customWidth="1"/>
    <col min="13586" max="13586" width="47.42578125" style="478" customWidth="1"/>
    <col min="13587" max="13595" width="0" style="478" hidden="1" customWidth="1"/>
    <col min="13596" max="13596" width="11.7109375" style="478" customWidth="1"/>
    <col min="13597" max="13597" width="6.42578125" style="478" bestFit="1" customWidth="1"/>
    <col min="13598" max="13598" width="11.7109375" style="478" customWidth="1"/>
    <col min="13599" max="13599" width="0" style="478" hidden="1" customWidth="1"/>
    <col min="13600" max="13600" width="3.7109375" style="478" customWidth="1"/>
    <col min="13601" max="13601" width="11.140625" style="478" bestFit="1" customWidth="1"/>
    <col min="13602" max="13829" width="10.5703125" style="478"/>
    <col min="13830" max="13837" width="0" style="478" hidden="1" customWidth="1"/>
    <col min="13838" max="13840" width="3.7109375" style="478" customWidth="1"/>
    <col min="13841" max="13841" width="12.7109375" style="478" customWidth="1"/>
    <col min="13842" max="13842" width="47.42578125" style="478" customWidth="1"/>
    <col min="13843" max="13851" width="0" style="478" hidden="1" customWidth="1"/>
    <col min="13852" max="13852" width="11.7109375" style="478" customWidth="1"/>
    <col min="13853" max="13853" width="6.42578125" style="478" bestFit="1" customWidth="1"/>
    <col min="13854" max="13854" width="11.7109375" style="478" customWidth="1"/>
    <col min="13855" max="13855" width="0" style="478" hidden="1" customWidth="1"/>
    <col min="13856" max="13856" width="3.7109375" style="478" customWidth="1"/>
    <col min="13857" max="13857" width="11.140625" style="478" bestFit="1" customWidth="1"/>
    <col min="13858" max="14085" width="10.5703125" style="478"/>
    <col min="14086" max="14093" width="0" style="478" hidden="1" customWidth="1"/>
    <col min="14094" max="14096" width="3.7109375" style="478" customWidth="1"/>
    <col min="14097" max="14097" width="12.7109375" style="478" customWidth="1"/>
    <col min="14098" max="14098" width="47.42578125" style="478" customWidth="1"/>
    <col min="14099" max="14107" width="0" style="478" hidden="1" customWidth="1"/>
    <col min="14108" max="14108" width="11.7109375" style="478" customWidth="1"/>
    <col min="14109" max="14109" width="6.42578125" style="478" bestFit="1" customWidth="1"/>
    <col min="14110" max="14110" width="11.7109375" style="478" customWidth="1"/>
    <col min="14111" max="14111" width="0" style="478" hidden="1" customWidth="1"/>
    <col min="14112" max="14112" width="3.7109375" style="478" customWidth="1"/>
    <col min="14113" max="14113" width="11.140625" style="478" bestFit="1" customWidth="1"/>
    <col min="14114" max="14341" width="10.5703125" style="478"/>
    <col min="14342" max="14349" width="0" style="478" hidden="1" customWidth="1"/>
    <col min="14350" max="14352" width="3.7109375" style="478" customWidth="1"/>
    <col min="14353" max="14353" width="12.7109375" style="478" customWidth="1"/>
    <col min="14354" max="14354" width="47.42578125" style="478" customWidth="1"/>
    <col min="14355" max="14363" width="0" style="478" hidden="1" customWidth="1"/>
    <col min="14364" max="14364" width="11.7109375" style="478" customWidth="1"/>
    <col min="14365" max="14365" width="6.42578125" style="478" bestFit="1" customWidth="1"/>
    <col min="14366" max="14366" width="11.7109375" style="478" customWidth="1"/>
    <col min="14367" max="14367" width="0" style="478" hidden="1" customWidth="1"/>
    <col min="14368" max="14368" width="3.7109375" style="478" customWidth="1"/>
    <col min="14369" max="14369" width="11.140625" style="478" bestFit="1" customWidth="1"/>
    <col min="14370" max="14597" width="10.5703125" style="478"/>
    <col min="14598" max="14605" width="0" style="478" hidden="1" customWidth="1"/>
    <col min="14606" max="14608" width="3.7109375" style="478" customWidth="1"/>
    <col min="14609" max="14609" width="12.7109375" style="478" customWidth="1"/>
    <col min="14610" max="14610" width="47.42578125" style="478" customWidth="1"/>
    <col min="14611" max="14619" width="0" style="478" hidden="1" customWidth="1"/>
    <col min="14620" max="14620" width="11.7109375" style="478" customWidth="1"/>
    <col min="14621" max="14621" width="6.42578125" style="478" bestFit="1" customWidth="1"/>
    <col min="14622" max="14622" width="11.7109375" style="478" customWidth="1"/>
    <col min="14623" max="14623" width="0" style="478" hidden="1" customWidth="1"/>
    <col min="14624" max="14624" width="3.7109375" style="478" customWidth="1"/>
    <col min="14625" max="14625" width="11.140625" style="478" bestFit="1" customWidth="1"/>
    <col min="14626" max="14853" width="10.5703125" style="478"/>
    <col min="14854" max="14861" width="0" style="478" hidden="1" customWidth="1"/>
    <col min="14862" max="14864" width="3.7109375" style="478" customWidth="1"/>
    <col min="14865" max="14865" width="12.7109375" style="478" customWidth="1"/>
    <col min="14866" max="14866" width="47.42578125" style="478" customWidth="1"/>
    <col min="14867" max="14875" width="0" style="478" hidden="1" customWidth="1"/>
    <col min="14876" max="14876" width="11.7109375" style="478" customWidth="1"/>
    <col min="14877" max="14877" width="6.42578125" style="478" bestFit="1" customWidth="1"/>
    <col min="14878" max="14878" width="11.7109375" style="478" customWidth="1"/>
    <col min="14879" max="14879" width="0" style="478" hidden="1" customWidth="1"/>
    <col min="14880" max="14880" width="3.7109375" style="478" customWidth="1"/>
    <col min="14881" max="14881" width="11.140625" style="478" bestFit="1" customWidth="1"/>
    <col min="14882" max="15109" width="10.5703125" style="478"/>
    <col min="15110" max="15117" width="0" style="478" hidden="1" customWidth="1"/>
    <col min="15118" max="15120" width="3.7109375" style="478" customWidth="1"/>
    <col min="15121" max="15121" width="12.7109375" style="478" customWidth="1"/>
    <col min="15122" max="15122" width="47.42578125" style="478" customWidth="1"/>
    <col min="15123" max="15131" width="0" style="478" hidden="1" customWidth="1"/>
    <col min="15132" max="15132" width="11.7109375" style="478" customWidth="1"/>
    <col min="15133" max="15133" width="6.42578125" style="478" bestFit="1" customWidth="1"/>
    <col min="15134" max="15134" width="11.7109375" style="478" customWidth="1"/>
    <col min="15135" max="15135" width="0" style="478" hidden="1" customWidth="1"/>
    <col min="15136" max="15136" width="3.7109375" style="478" customWidth="1"/>
    <col min="15137" max="15137" width="11.140625" style="478" bestFit="1" customWidth="1"/>
    <col min="15138" max="15365" width="10.5703125" style="478"/>
    <col min="15366" max="15373" width="0" style="478" hidden="1" customWidth="1"/>
    <col min="15374" max="15376" width="3.7109375" style="478" customWidth="1"/>
    <col min="15377" max="15377" width="12.7109375" style="478" customWidth="1"/>
    <col min="15378" max="15378" width="47.42578125" style="478" customWidth="1"/>
    <col min="15379" max="15387" width="0" style="478" hidden="1" customWidth="1"/>
    <col min="15388" max="15388" width="11.7109375" style="478" customWidth="1"/>
    <col min="15389" max="15389" width="6.42578125" style="478" bestFit="1" customWidth="1"/>
    <col min="15390" max="15390" width="11.7109375" style="478" customWidth="1"/>
    <col min="15391" max="15391" width="0" style="478" hidden="1" customWidth="1"/>
    <col min="15392" max="15392" width="3.7109375" style="478" customWidth="1"/>
    <col min="15393" max="15393" width="11.140625" style="478" bestFit="1" customWidth="1"/>
    <col min="15394" max="15621" width="10.5703125" style="478"/>
    <col min="15622" max="15629" width="0" style="478" hidden="1" customWidth="1"/>
    <col min="15630" max="15632" width="3.7109375" style="478" customWidth="1"/>
    <col min="15633" max="15633" width="12.7109375" style="478" customWidth="1"/>
    <col min="15634" max="15634" width="47.42578125" style="478" customWidth="1"/>
    <col min="15635" max="15643" width="0" style="478" hidden="1" customWidth="1"/>
    <col min="15644" max="15644" width="11.7109375" style="478" customWidth="1"/>
    <col min="15645" max="15645" width="6.42578125" style="478" bestFit="1" customWidth="1"/>
    <col min="15646" max="15646" width="11.7109375" style="478" customWidth="1"/>
    <col min="15647" max="15647" width="0" style="478" hidden="1" customWidth="1"/>
    <col min="15648" max="15648" width="3.7109375" style="478" customWidth="1"/>
    <col min="15649" max="15649" width="11.140625" style="478" bestFit="1" customWidth="1"/>
    <col min="15650" max="15877" width="10.5703125" style="478"/>
    <col min="15878" max="15885" width="0" style="478" hidden="1" customWidth="1"/>
    <col min="15886" max="15888" width="3.7109375" style="478" customWidth="1"/>
    <col min="15889" max="15889" width="12.7109375" style="478" customWidth="1"/>
    <col min="15890" max="15890" width="47.42578125" style="478" customWidth="1"/>
    <col min="15891" max="15899" width="0" style="478" hidden="1" customWidth="1"/>
    <col min="15900" max="15900" width="11.7109375" style="478" customWidth="1"/>
    <col min="15901" max="15901" width="6.42578125" style="478" bestFit="1" customWidth="1"/>
    <col min="15902" max="15902" width="11.7109375" style="478" customWidth="1"/>
    <col min="15903" max="15903" width="0" style="478" hidden="1" customWidth="1"/>
    <col min="15904" max="15904" width="3.7109375" style="478" customWidth="1"/>
    <col min="15905" max="15905" width="11.140625" style="478" bestFit="1" customWidth="1"/>
    <col min="15906" max="16133" width="10.5703125" style="478"/>
    <col min="16134" max="16141" width="0" style="478" hidden="1" customWidth="1"/>
    <col min="16142" max="16144" width="3.7109375" style="478" customWidth="1"/>
    <col min="16145" max="16145" width="12.7109375" style="478" customWidth="1"/>
    <col min="16146" max="16146" width="47.42578125" style="478" customWidth="1"/>
    <col min="16147" max="16155" width="0" style="478" hidden="1" customWidth="1"/>
    <col min="16156" max="16156" width="11.7109375" style="478" customWidth="1"/>
    <col min="16157" max="16157" width="6.42578125" style="478" bestFit="1" customWidth="1"/>
    <col min="16158" max="16158" width="11.7109375" style="478" customWidth="1"/>
    <col min="16159" max="16159" width="0" style="478" hidden="1" customWidth="1"/>
    <col min="16160" max="16160" width="3.7109375" style="478" customWidth="1"/>
    <col min="16161" max="16161" width="11.140625" style="478" bestFit="1" customWidth="1"/>
    <col min="16162" max="16384" width="10.5703125" style="478"/>
  </cols>
  <sheetData>
    <row r="1" spans="1:45" hidden="1"/>
    <row r="2" spans="1:45" hidden="1"/>
    <row r="3" spans="1:45" hidden="1"/>
    <row r="4" spans="1:45" ht="3" customHeight="1">
      <c r="J4" s="483"/>
      <c r="K4" s="483"/>
      <c r="L4" s="479"/>
      <c r="M4" s="479"/>
      <c r="N4" s="479"/>
      <c r="O4" s="486"/>
      <c r="P4" s="486"/>
      <c r="Q4" s="486"/>
      <c r="R4" s="486"/>
      <c r="S4" s="486"/>
      <c r="T4" s="486"/>
      <c r="U4" s="486"/>
      <c r="V4" s="486"/>
      <c r="W4" s="486"/>
      <c r="X4" s="486"/>
      <c r="Y4" s="486"/>
      <c r="Z4" s="479"/>
      <c r="AA4" s="999"/>
      <c r="AB4" s="999"/>
      <c r="AC4" s="999"/>
      <c r="AD4" s="999"/>
      <c r="AE4" s="999"/>
      <c r="AF4" s="999"/>
      <c r="AG4" s="999"/>
      <c r="AH4" s="999"/>
      <c r="AI4" s="999"/>
      <c r="AJ4" s="999"/>
      <c r="AK4" s="999"/>
      <c r="AL4" s="992"/>
    </row>
    <row r="5" spans="1:45" ht="22.5" customHeight="1">
      <c r="J5" s="483"/>
      <c r="K5" s="483"/>
      <c r="L5" s="1232" t="s">
        <v>665</v>
      </c>
      <c r="M5" s="1232"/>
      <c r="N5" s="1232"/>
      <c r="O5" s="1232"/>
      <c r="P5" s="1232"/>
      <c r="Q5" s="1232"/>
      <c r="R5" s="1232"/>
      <c r="S5" s="1232"/>
      <c r="T5" s="1232"/>
      <c r="U5" s="580"/>
      <c r="V5" s="524"/>
      <c r="W5" s="524"/>
      <c r="X5" s="586"/>
      <c r="Y5" s="586"/>
      <c r="Z5" s="498"/>
      <c r="AA5" s="580"/>
      <c r="AB5" s="580"/>
      <c r="AC5" s="580"/>
      <c r="AD5" s="580"/>
      <c r="AE5" s="580"/>
      <c r="AF5" s="580"/>
      <c r="AG5" s="580"/>
      <c r="AJ5" s="1009"/>
      <c r="AK5" s="1009"/>
      <c r="AL5" s="580"/>
    </row>
    <row r="6" spans="1:45" ht="3" customHeight="1">
      <c r="J6" s="483"/>
      <c r="K6" s="483"/>
      <c r="L6" s="479"/>
      <c r="M6" s="479"/>
      <c r="N6" s="479"/>
      <c r="O6" s="482"/>
      <c r="P6" s="482"/>
      <c r="Q6" s="482"/>
      <c r="R6" s="482"/>
      <c r="S6" s="482"/>
      <c r="T6" s="482"/>
      <c r="U6" s="479"/>
      <c r="V6" s="479"/>
      <c r="AA6" s="756"/>
      <c r="AB6" s="756"/>
      <c r="AC6" s="756"/>
      <c r="AD6" s="756"/>
      <c r="AE6" s="756"/>
      <c r="AF6" s="756"/>
      <c r="AG6" s="992"/>
      <c r="AH6" s="992"/>
    </row>
    <row r="7" spans="1:45" s="524" customFormat="1" ht="22.5">
      <c r="A7" s="586"/>
      <c r="B7" s="586"/>
      <c r="C7" s="586"/>
      <c r="D7" s="586"/>
      <c r="E7" s="586"/>
      <c r="F7" s="586"/>
      <c r="G7" s="592"/>
      <c r="H7" s="592"/>
      <c r="I7" s="532"/>
      <c r="J7" s="530"/>
      <c r="K7" s="530"/>
      <c r="L7" s="525"/>
      <c r="M7" s="618" t="s">
        <v>501</v>
      </c>
      <c r="N7" s="667"/>
      <c r="O7" s="1250" t="str">
        <f>IF(NameOrPr_ch="",IF(NameOrPr="","",NameOrPr),NameOrPr_ch)</f>
        <v>Министерство тарифного регулирования и энергетики Челябинской области</v>
      </c>
      <c r="P7" s="1251"/>
      <c r="Q7" s="1251"/>
      <c r="R7" s="1251"/>
      <c r="S7" s="1251"/>
      <c r="T7" s="1252"/>
      <c r="U7" s="670"/>
      <c r="V7" s="525"/>
      <c r="AA7"/>
      <c r="AB7"/>
      <c r="AC7"/>
      <c r="AD7"/>
      <c r="AE7"/>
      <c r="AF7"/>
      <c r="AG7"/>
      <c r="AH7"/>
      <c r="AI7"/>
      <c r="AJ7"/>
      <c r="AK7"/>
      <c r="AL7"/>
      <c r="AO7" s="586"/>
      <c r="AP7" s="586"/>
      <c r="AQ7" s="586"/>
      <c r="AR7" s="586"/>
      <c r="AS7" s="586"/>
    </row>
    <row r="8" spans="1:45" s="493" customFormat="1" ht="18.75">
      <c r="A8" s="506"/>
      <c r="B8" s="506"/>
      <c r="C8" s="506"/>
      <c r="D8" s="506"/>
      <c r="E8" s="506"/>
      <c r="F8" s="506"/>
      <c r="G8" s="506"/>
      <c r="H8" s="506"/>
      <c r="L8" s="500"/>
      <c r="M8" s="618" t="s">
        <v>595</v>
      </c>
      <c r="N8" s="667"/>
      <c r="O8" s="1250" t="str">
        <f>IF(datePr_ch="",IF(datePr="","",datePr),datePr_ch)</f>
        <v>05.12.2019</v>
      </c>
      <c r="P8" s="1251"/>
      <c r="Q8" s="1251"/>
      <c r="R8" s="1251"/>
      <c r="S8" s="1251"/>
      <c r="T8" s="1252"/>
      <c r="U8" s="668"/>
      <c r="V8" s="488"/>
      <c r="AA8"/>
      <c r="AB8"/>
      <c r="AC8"/>
      <c r="AD8"/>
      <c r="AE8"/>
      <c r="AF8"/>
      <c r="AG8"/>
      <c r="AH8"/>
      <c r="AI8"/>
      <c r="AJ8"/>
      <c r="AK8"/>
      <c r="AL8"/>
      <c r="AO8" s="506"/>
      <c r="AP8" s="506"/>
      <c r="AQ8" s="506"/>
      <c r="AR8" s="506"/>
      <c r="AS8" s="506"/>
    </row>
    <row r="9" spans="1:45" s="493" customFormat="1" ht="18.75">
      <c r="A9" s="506"/>
      <c r="B9" s="506"/>
      <c r="C9" s="506"/>
      <c r="D9" s="506"/>
      <c r="E9" s="506"/>
      <c r="F9" s="506"/>
      <c r="G9" s="506"/>
      <c r="H9" s="506"/>
      <c r="L9" s="553"/>
      <c r="M9" s="618" t="s">
        <v>594</v>
      </c>
      <c r="N9" s="667"/>
      <c r="O9" s="1250" t="str">
        <f>IF(numberPr_ch="",IF(numberPr="","",numberPr),numberPr_ch)</f>
        <v>90/114</v>
      </c>
      <c r="P9" s="1251"/>
      <c r="Q9" s="1251"/>
      <c r="R9" s="1251"/>
      <c r="S9" s="1251"/>
      <c r="T9" s="1252"/>
      <c r="U9" s="668"/>
      <c r="V9" s="488"/>
      <c r="AA9"/>
      <c r="AB9"/>
      <c r="AC9"/>
      <c r="AD9"/>
      <c r="AE9"/>
      <c r="AF9"/>
      <c r="AG9"/>
      <c r="AH9"/>
      <c r="AI9"/>
      <c r="AJ9"/>
      <c r="AK9"/>
      <c r="AL9"/>
      <c r="AO9" s="506"/>
      <c r="AP9" s="506"/>
      <c r="AQ9" s="506"/>
      <c r="AR9" s="506"/>
      <c r="AS9" s="506"/>
    </row>
    <row r="10" spans="1:45" s="493" customFormat="1" ht="18.75">
      <c r="A10" s="506"/>
      <c r="B10" s="506"/>
      <c r="C10" s="506"/>
      <c r="D10" s="506"/>
      <c r="E10" s="506"/>
      <c r="F10" s="506"/>
      <c r="G10" s="506"/>
      <c r="H10" s="506"/>
      <c r="L10" s="553"/>
      <c r="M10" s="618" t="s">
        <v>500</v>
      </c>
      <c r="N10" s="667"/>
      <c r="O10" s="1250" t="str">
        <f>IF(IstPub_ch="",IF(IstPub="","",IstPub),IstPub_ch)</f>
        <v>Сайт Министерства тарифного регулирования и энергетики Челябинской области, tarif74.ru</v>
      </c>
      <c r="P10" s="1251"/>
      <c r="Q10" s="1251"/>
      <c r="R10" s="1251"/>
      <c r="S10" s="1251"/>
      <c r="T10" s="1252"/>
      <c r="U10" s="668"/>
      <c r="V10" s="488"/>
      <c r="AA10"/>
      <c r="AB10"/>
      <c r="AC10"/>
      <c r="AD10"/>
      <c r="AE10"/>
      <c r="AF10"/>
      <c r="AG10"/>
      <c r="AH10"/>
      <c r="AI10"/>
      <c r="AJ10"/>
      <c r="AK10"/>
      <c r="AL10"/>
      <c r="AO10" s="506"/>
      <c r="AP10" s="506"/>
      <c r="AQ10" s="506"/>
      <c r="AR10" s="506"/>
      <c r="AS10" s="506"/>
    </row>
    <row r="11" spans="1:45" s="493" customFormat="1" ht="11.25" hidden="1">
      <c r="A11" s="506"/>
      <c r="B11" s="506"/>
      <c r="C11" s="506"/>
      <c r="D11" s="506"/>
      <c r="E11" s="506"/>
      <c r="F11" s="506"/>
      <c r="G11" s="506"/>
      <c r="H11" s="506"/>
      <c r="L11" s="553"/>
      <c r="M11" s="553"/>
      <c r="N11" s="567"/>
      <c r="O11" s="583"/>
      <c r="P11" s="583"/>
      <c r="Q11" s="583"/>
      <c r="R11" s="583"/>
      <c r="S11" s="583"/>
      <c r="T11" s="583"/>
      <c r="U11" s="488"/>
      <c r="V11" s="488"/>
      <c r="Z11" s="504" t="s">
        <v>372</v>
      </c>
      <c r="AA11" s="768"/>
      <c r="AB11" s="768"/>
      <c r="AC11" s="768"/>
      <c r="AD11" s="768"/>
      <c r="AE11" s="768"/>
      <c r="AF11" s="768"/>
      <c r="AG11" s="488"/>
      <c r="AH11" s="488"/>
      <c r="AI11" s="1008"/>
      <c r="AJ11" s="1008"/>
      <c r="AK11" s="1008"/>
      <c r="AL11" s="1012" t="s">
        <v>372</v>
      </c>
      <c r="AO11" s="506"/>
      <c r="AP11" s="506"/>
      <c r="AQ11" s="506"/>
      <c r="AR11" s="506"/>
      <c r="AS11" s="506"/>
    </row>
    <row r="12" spans="1:45">
      <c r="J12" s="483"/>
      <c r="K12" s="483"/>
      <c r="L12" s="479"/>
      <c r="M12" s="479"/>
      <c r="N12" s="479"/>
      <c r="O12" s="1249"/>
      <c r="P12" s="1249"/>
      <c r="Q12" s="1249"/>
      <c r="R12" s="1249"/>
      <c r="S12" s="1249"/>
      <c r="T12" s="1249"/>
      <c r="U12" s="1249"/>
      <c r="V12" s="1249"/>
      <c r="W12" s="1249"/>
      <c r="X12" s="1249"/>
      <c r="Y12" s="1249"/>
      <c r="Z12" s="1249"/>
      <c r="AA12" s="1249" t="s">
        <v>2890</v>
      </c>
      <c r="AB12" s="1249"/>
      <c r="AC12" s="1249"/>
      <c r="AD12" s="1249"/>
      <c r="AE12" s="1249"/>
      <c r="AF12" s="1249"/>
      <c r="AG12" s="1249"/>
      <c r="AH12" s="1249"/>
      <c r="AI12" s="1249"/>
      <c r="AJ12" s="1249"/>
      <c r="AK12" s="1249"/>
      <c r="AL12" s="1249"/>
    </row>
    <row r="13" spans="1:45" ht="14.25" customHeight="1">
      <c r="J13" s="483"/>
      <c r="K13" s="483"/>
      <c r="L13" s="1216" t="s">
        <v>453</v>
      </c>
      <c r="M13" s="1216"/>
      <c r="N13" s="1216"/>
      <c r="O13" s="1216"/>
      <c r="P13" s="1216"/>
      <c r="Q13" s="1216"/>
      <c r="R13" s="1216"/>
      <c r="S13" s="1216"/>
      <c r="T13" s="1216"/>
      <c r="U13" s="1216"/>
      <c r="V13" s="1216"/>
      <c r="W13" s="1216"/>
      <c r="X13" s="1216"/>
      <c r="Y13" s="1216"/>
      <c r="Z13" s="1216"/>
      <c r="AA13" s="1216"/>
      <c r="AB13" s="1216"/>
      <c r="AC13" s="1216"/>
      <c r="AD13" s="1216"/>
      <c r="AE13" s="1216"/>
      <c r="AF13" s="1216"/>
      <c r="AG13" s="1216"/>
      <c r="AH13" s="1216"/>
      <c r="AI13" s="1216"/>
      <c r="AJ13" s="1216"/>
      <c r="AK13" s="1216"/>
      <c r="AL13" s="1216"/>
      <c r="AM13" s="1216"/>
      <c r="AN13" s="1152" t="s">
        <v>454</v>
      </c>
    </row>
    <row r="14" spans="1:45" ht="14.25" customHeight="1">
      <c r="J14" s="483"/>
      <c r="K14" s="483"/>
      <c r="L14" s="1216" t="s">
        <v>91</v>
      </c>
      <c r="M14" s="1216" t="s">
        <v>638</v>
      </c>
      <c r="N14" s="579"/>
      <c r="O14" s="1152" t="s">
        <v>640</v>
      </c>
      <c r="P14" s="1152"/>
      <c r="Q14" s="1152"/>
      <c r="R14" s="1152"/>
      <c r="S14" s="1152"/>
      <c r="T14" s="1152"/>
      <c r="U14" s="1152"/>
      <c r="V14" s="1152"/>
      <c r="W14" s="1152"/>
      <c r="X14" s="1152"/>
      <c r="Y14" s="1152"/>
      <c r="Z14" s="1216" t="s">
        <v>340</v>
      </c>
      <c r="AA14" s="1152" t="s">
        <v>640</v>
      </c>
      <c r="AB14" s="1152"/>
      <c r="AC14" s="1152"/>
      <c r="AD14" s="1152"/>
      <c r="AE14" s="1152"/>
      <c r="AF14" s="1152"/>
      <c r="AG14" s="1152"/>
      <c r="AH14" s="1152"/>
      <c r="AI14" s="1152"/>
      <c r="AJ14" s="1152"/>
      <c r="AK14" s="1152"/>
      <c r="AL14" s="1216" t="s">
        <v>340</v>
      </c>
      <c r="AM14" s="1248" t="s">
        <v>274</v>
      </c>
      <c r="AN14" s="1152"/>
    </row>
    <row r="15" spans="1:45" s="524" customFormat="1" ht="14.25" customHeight="1">
      <c r="A15" s="586"/>
      <c r="B15" s="586"/>
      <c r="C15" s="586"/>
      <c r="D15" s="586"/>
      <c r="E15" s="586"/>
      <c r="F15" s="586"/>
      <c r="G15" s="592"/>
      <c r="H15" s="592"/>
      <c r="I15" s="532"/>
      <c r="J15" s="530"/>
      <c r="K15" s="530"/>
      <c r="L15" s="1216"/>
      <c r="M15" s="1216"/>
      <c r="N15" s="579"/>
      <c r="O15" s="1257" t="s">
        <v>666</v>
      </c>
      <c r="P15" s="1257" t="s">
        <v>619</v>
      </c>
      <c r="Q15" s="1257" t="s">
        <v>620</v>
      </c>
      <c r="R15" s="1257" t="s">
        <v>270</v>
      </c>
      <c r="S15" s="1257"/>
      <c r="T15" s="1257" t="s">
        <v>270</v>
      </c>
      <c r="U15" s="1257"/>
      <c r="V15" s="653"/>
      <c r="W15" s="1258" t="s">
        <v>653</v>
      </c>
      <c r="X15" s="1258"/>
      <c r="Y15" s="1258"/>
      <c r="Z15" s="1216"/>
      <c r="AA15" s="1257" t="s">
        <v>666</v>
      </c>
      <c r="AB15" s="1257" t="s">
        <v>619</v>
      </c>
      <c r="AC15" s="1257" t="s">
        <v>620</v>
      </c>
      <c r="AD15" s="1257" t="s">
        <v>270</v>
      </c>
      <c r="AE15" s="1257"/>
      <c r="AF15" s="1257" t="s">
        <v>270</v>
      </c>
      <c r="AG15" s="1257"/>
      <c r="AH15" s="1108"/>
      <c r="AI15" s="1258" t="s">
        <v>653</v>
      </c>
      <c r="AJ15" s="1258"/>
      <c r="AK15" s="1258"/>
      <c r="AL15" s="1216"/>
      <c r="AM15" s="1248"/>
      <c r="AN15" s="1152"/>
      <c r="AO15" s="586"/>
      <c r="AP15" s="586"/>
      <c r="AQ15" s="586"/>
      <c r="AR15" s="586"/>
      <c r="AS15" s="586"/>
    </row>
    <row r="16" spans="1:45" ht="56.25" customHeight="1">
      <c r="J16" s="483"/>
      <c r="K16" s="483"/>
      <c r="L16" s="1216"/>
      <c r="M16" s="1216"/>
      <c r="N16" s="579"/>
      <c r="O16" s="1257"/>
      <c r="P16" s="1257"/>
      <c r="Q16" s="1257"/>
      <c r="R16" s="536" t="s">
        <v>621</v>
      </c>
      <c r="S16" s="536" t="s">
        <v>622</v>
      </c>
      <c r="T16" s="536" t="s">
        <v>623</v>
      </c>
      <c r="U16" s="536" t="s">
        <v>624</v>
      </c>
      <c r="V16" s="536"/>
      <c r="W16" s="537" t="s">
        <v>273</v>
      </c>
      <c r="X16" s="1259" t="s">
        <v>272</v>
      </c>
      <c r="Y16" s="1259"/>
      <c r="Z16" s="1216"/>
      <c r="AA16" s="1257"/>
      <c r="AB16" s="1257"/>
      <c r="AC16" s="1257"/>
      <c r="AD16" s="757" t="s">
        <v>621</v>
      </c>
      <c r="AE16" s="757" t="s">
        <v>622</v>
      </c>
      <c r="AF16" s="757" t="s">
        <v>623</v>
      </c>
      <c r="AG16" s="757" t="s">
        <v>624</v>
      </c>
      <c r="AH16" s="757"/>
      <c r="AI16" s="1109" t="s">
        <v>273</v>
      </c>
      <c r="AJ16" s="1259" t="s">
        <v>272</v>
      </c>
      <c r="AK16" s="1259"/>
      <c r="AL16" s="1216"/>
      <c r="AM16" s="1248"/>
      <c r="AN16" s="1152"/>
    </row>
    <row r="17" spans="1:45">
      <c r="J17" s="483"/>
      <c r="K17" s="491">
        <v>1</v>
      </c>
      <c r="L17" s="480" t="s">
        <v>92</v>
      </c>
      <c r="M17" s="480" t="s">
        <v>48</v>
      </c>
      <c r="N17" s="497" t="s">
        <v>48</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6">
        <f ca="1">OFFSET(V17,0,-1)</f>
        <v>9</v>
      </c>
      <c r="W17" s="489">
        <f t="shared" ca="1" si="0"/>
        <v>10</v>
      </c>
      <c r="X17" s="1234">
        <f ca="1">OFFSET(X17,0,-1)+1</f>
        <v>11</v>
      </c>
      <c r="Y17" s="1234"/>
      <c r="Z17" s="489">
        <f ca="1">OFFSET(Z17,0,-2)+1</f>
        <v>12</v>
      </c>
      <c r="AA17" s="1110">
        <f ca="1">OFFSET(AA17,0,-1)+1</f>
        <v>13</v>
      </c>
      <c r="AB17" s="1110">
        <f t="shared" ref="AB17:AI17" ca="1" si="1">OFFSET(AB17,0,-1)+1</f>
        <v>14</v>
      </c>
      <c r="AC17" s="1110">
        <f t="shared" ca="1" si="1"/>
        <v>15</v>
      </c>
      <c r="AD17" s="1110">
        <f t="shared" ca="1" si="1"/>
        <v>16</v>
      </c>
      <c r="AE17" s="1110">
        <f t="shared" ca="1" si="1"/>
        <v>17</v>
      </c>
      <c r="AF17" s="1110">
        <f t="shared" ca="1" si="1"/>
        <v>18</v>
      </c>
      <c r="AG17" s="1110">
        <f t="shared" ca="1" si="1"/>
        <v>19</v>
      </c>
      <c r="AH17" s="652">
        <f ca="1">OFFSET(AH17,0,-1)</f>
        <v>19</v>
      </c>
      <c r="AI17" s="1110">
        <f t="shared" ca="1" si="1"/>
        <v>20</v>
      </c>
      <c r="AJ17" s="1234">
        <f ca="1">OFFSET(AJ17,0,-1)+1</f>
        <v>21</v>
      </c>
      <c r="AK17" s="1234"/>
      <c r="AL17" s="1110">
        <f ca="1">OFFSET(AL17,0,-2)+1</f>
        <v>22</v>
      </c>
      <c r="AN17" s="489">
        <f ca="1">OFFSET(AN17,0,-2)+1</f>
        <v>23</v>
      </c>
    </row>
    <row r="18" spans="1:45" ht="22.5">
      <c r="A18" s="1235">
        <v>1</v>
      </c>
      <c r="B18" s="1053"/>
      <c r="C18" s="1053"/>
      <c r="D18" s="1053"/>
      <c r="E18" s="1054"/>
      <c r="F18" s="1055"/>
      <c r="G18" s="1053"/>
      <c r="H18" s="1053"/>
      <c r="I18" s="1042"/>
      <c r="J18" s="1046"/>
      <c r="K18" s="1046"/>
      <c r="L18" s="594">
        <f>mergeValue(A18)</f>
        <v>1</v>
      </c>
      <c r="M18" s="642" t="s">
        <v>20</v>
      </c>
      <c r="N18" s="581"/>
      <c r="O18" s="1247"/>
      <c r="P18" s="1247"/>
      <c r="Q18" s="1247"/>
      <c r="R18" s="1247"/>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631" t="s">
        <v>475</v>
      </c>
    </row>
    <row r="19" spans="1:45" hidden="1">
      <c r="A19" s="1235"/>
      <c r="B19" s="1235">
        <v>1</v>
      </c>
      <c r="C19" s="1053"/>
      <c r="D19" s="1053"/>
      <c r="E19" s="1055"/>
      <c r="F19" s="1055"/>
      <c r="G19" s="1053"/>
      <c r="H19" s="1053"/>
      <c r="I19" s="1048"/>
      <c r="J19" s="1044"/>
      <c r="K19" s="1043"/>
      <c r="L19" s="594" t="str">
        <f>mergeValue(A19) &amp;"."&amp; mergeValue(B19)</f>
        <v>1.1</v>
      </c>
      <c r="M19" s="547"/>
      <c r="N19" s="581"/>
      <c r="O19" s="1247"/>
      <c r="P19" s="1247"/>
      <c r="Q19" s="1247"/>
      <c r="R19" s="1247"/>
      <c r="S19" s="1247"/>
      <c r="T19" s="1247"/>
      <c r="U19" s="1247"/>
      <c r="V19" s="1247"/>
      <c r="W19" s="1247"/>
      <c r="X19" s="1247"/>
      <c r="Y19" s="1247"/>
      <c r="Z19" s="1247"/>
      <c r="AA19" s="1247"/>
      <c r="AB19" s="1247"/>
      <c r="AC19" s="1247"/>
      <c r="AD19" s="1247"/>
      <c r="AE19" s="1247"/>
      <c r="AF19" s="1247"/>
      <c r="AG19" s="1247"/>
      <c r="AH19" s="1247"/>
      <c r="AI19" s="1247"/>
      <c r="AJ19" s="1247"/>
      <c r="AK19" s="1247"/>
      <c r="AL19" s="1247"/>
      <c r="AM19" s="1247"/>
      <c r="AN19" s="631"/>
    </row>
    <row r="20" spans="1:45" hidden="1">
      <c r="A20" s="1235"/>
      <c r="B20" s="1235"/>
      <c r="C20" s="1235">
        <v>1</v>
      </c>
      <c r="D20" s="1053"/>
      <c r="E20" s="1055"/>
      <c r="F20" s="1055"/>
      <c r="G20" s="1053"/>
      <c r="H20" s="1053"/>
      <c r="I20" s="1048"/>
      <c r="J20" s="1044"/>
      <c r="K20" s="1043"/>
      <c r="L20" s="594" t="str">
        <f>mergeValue(A20) &amp;"."&amp; mergeValue(B20)&amp;"."&amp; mergeValue(C20)</f>
        <v>1.1.1</v>
      </c>
      <c r="M20" s="548"/>
      <c r="N20" s="581"/>
      <c r="O20" s="1247"/>
      <c r="P20" s="1247"/>
      <c r="Q20" s="1247"/>
      <c r="R20" s="1247"/>
      <c r="S20" s="1247"/>
      <c r="T20" s="1247"/>
      <c r="U20" s="1247"/>
      <c r="V20" s="1247"/>
      <c r="W20" s="1247"/>
      <c r="X20" s="1247"/>
      <c r="Y20" s="1247"/>
      <c r="Z20" s="1247"/>
      <c r="AA20" s="1247"/>
      <c r="AB20" s="1247"/>
      <c r="AC20" s="1247"/>
      <c r="AD20" s="1247"/>
      <c r="AE20" s="1247"/>
      <c r="AF20" s="1247"/>
      <c r="AG20" s="1247"/>
      <c r="AH20" s="1247"/>
      <c r="AI20" s="1247"/>
      <c r="AJ20" s="1247"/>
      <c r="AK20" s="1247"/>
      <c r="AL20" s="1247"/>
      <c r="AM20" s="1247"/>
      <c r="AN20" s="631"/>
    </row>
    <row r="21" spans="1:45" hidden="1">
      <c r="A21" s="1235"/>
      <c r="B21" s="1235"/>
      <c r="C21" s="1235"/>
      <c r="D21" s="1235">
        <v>1</v>
      </c>
      <c r="E21" s="1055"/>
      <c r="F21" s="1055"/>
      <c r="G21" s="1053"/>
      <c r="H21" s="1053"/>
      <c r="I21" s="1048"/>
      <c r="J21" s="1044"/>
      <c r="K21" s="1043"/>
      <c r="L21" s="594" t="str">
        <f>mergeValue(A21) &amp;"."&amp; mergeValue(B21)&amp;"."&amp; mergeValue(C21)&amp;"."&amp; mergeValue(D21)</f>
        <v>1.1.1.1</v>
      </c>
      <c r="M21" s="549"/>
      <c r="N21" s="581"/>
      <c r="O21" s="1247"/>
      <c r="P21" s="1247"/>
      <c r="Q21" s="1247"/>
      <c r="R21" s="1247"/>
      <c r="S21" s="1247"/>
      <c r="T21" s="1247"/>
      <c r="U21" s="1247"/>
      <c r="V21" s="1247"/>
      <c r="W21" s="1247"/>
      <c r="X21" s="1247"/>
      <c r="Y21" s="1247"/>
      <c r="Z21" s="1247"/>
      <c r="AA21" s="1247"/>
      <c r="AB21" s="1247"/>
      <c r="AC21" s="1247"/>
      <c r="AD21" s="1247"/>
      <c r="AE21" s="1247"/>
      <c r="AF21" s="1247"/>
      <c r="AG21" s="1247"/>
      <c r="AH21" s="1247"/>
      <c r="AI21" s="1247"/>
      <c r="AJ21" s="1247"/>
      <c r="AK21" s="1247"/>
      <c r="AL21" s="1247"/>
      <c r="AM21" s="1247"/>
      <c r="AN21" s="631"/>
    </row>
    <row r="22" spans="1:45" ht="0.2" customHeight="1">
      <c r="A22" s="1235"/>
      <c r="B22" s="1235"/>
      <c r="C22" s="1235"/>
      <c r="D22" s="1235"/>
      <c r="E22" s="1235">
        <v>1</v>
      </c>
      <c r="F22" s="1055"/>
      <c r="G22" s="1053"/>
      <c r="H22" s="1053"/>
      <c r="I22" s="1047"/>
      <c r="J22" s="1044"/>
      <c r="K22" s="1043"/>
      <c r="L22" s="594"/>
      <c r="M22" s="555"/>
      <c r="N22" s="582"/>
      <c r="O22" s="632"/>
      <c r="P22" s="632"/>
      <c r="Q22" s="632"/>
      <c r="R22" s="632"/>
      <c r="S22" s="632"/>
      <c r="T22" s="632"/>
      <c r="U22" s="632"/>
      <c r="V22" s="632"/>
      <c r="W22" s="632"/>
      <c r="X22" s="632"/>
      <c r="Y22" s="632"/>
      <c r="Z22" s="632"/>
      <c r="AA22" s="1112"/>
      <c r="AB22" s="1112"/>
      <c r="AC22" s="1112"/>
      <c r="AD22" s="1112"/>
      <c r="AE22" s="1112"/>
      <c r="AF22" s="1112"/>
      <c r="AG22" s="1112"/>
      <c r="AH22" s="1112"/>
      <c r="AI22" s="1112"/>
      <c r="AJ22" s="1112"/>
      <c r="AK22" s="1112"/>
      <c r="AL22" s="1112"/>
      <c r="AM22" s="509"/>
      <c r="AN22" s="631"/>
    </row>
    <row r="23" spans="1:45" ht="90">
      <c r="A23" s="1235"/>
      <c r="B23" s="1235"/>
      <c r="C23" s="1235"/>
      <c r="D23" s="1235"/>
      <c r="E23" s="1235"/>
      <c r="F23" s="1235">
        <v>1</v>
      </c>
      <c r="G23" s="1053"/>
      <c r="H23" s="1053"/>
      <c r="I23" s="1260"/>
      <c r="J23" s="1044"/>
      <c r="K23" s="1043"/>
      <c r="L23" s="594" t="str">
        <f>mergeValue(A23) &amp;"."&amp; mergeValue(B23)&amp;"."&amp; mergeValue(C23)&amp;"."&amp; mergeValue(D23)&amp;"."&amp; mergeValue(F23)</f>
        <v>1.1.1.1.1</v>
      </c>
      <c r="M23" s="556" t="s">
        <v>10</v>
      </c>
      <c r="N23" s="582"/>
      <c r="O23" s="1238" t="s">
        <v>3</v>
      </c>
      <c r="P23" s="1239"/>
      <c r="Q23" s="1239"/>
      <c r="R23" s="1239"/>
      <c r="S23" s="1239"/>
      <c r="T23" s="1239"/>
      <c r="U23" s="1239"/>
      <c r="V23" s="1239"/>
      <c r="W23" s="1239"/>
      <c r="X23" s="1239"/>
      <c r="Y23" s="1239"/>
      <c r="Z23" s="1239"/>
      <c r="AA23" s="1239"/>
      <c r="AB23" s="1239"/>
      <c r="AC23" s="1239"/>
      <c r="AD23" s="1239"/>
      <c r="AE23" s="1239"/>
      <c r="AF23" s="1239"/>
      <c r="AG23" s="1239"/>
      <c r="AH23" s="1239"/>
      <c r="AI23" s="1239"/>
      <c r="AJ23" s="1239"/>
      <c r="AK23" s="1239"/>
      <c r="AL23" s="1239"/>
      <c r="AM23" s="1240"/>
      <c r="AN23" s="631" t="s">
        <v>634</v>
      </c>
      <c r="AP23" s="505" t="str">
        <f>strCheckUnique(AQ23:AQ27)</f>
        <v/>
      </c>
      <c r="AR23" s="505"/>
    </row>
    <row r="24" spans="1:45" ht="135">
      <c r="A24" s="1235"/>
      <c r="B24" s="1235"/>
      <c r="C24" s="1235"/>
      <c r="D24" s="1235"/>
      <c r="E24" s="1235"/>
      <c r="F24" s="1235"/>
      <c r="G24" s="1235">
        <v>1</v>
      </c>
      <c r="H24" s="1053"/>
      <c r="I24" s="1260"/>
      <c r="J24" s="1261"/>
      <c r="K24" s="1049"/>
      <c r="L24" s="594" t="str">
        <f>mergeValue(A24) &amp;"."&amp; mergeValue(B24)&amp;"."&amp; mergeValue(C24)&amp;"."&amp; mergeValue(D24)&amp;"."&amp; mergeValue(F24)&amp;"."&amp; mergeValue(G24)</f>
        <v>1.1.1.1.1.1</v>
      </c>
      <c r="M24" s="1066" t="s">
        <v>649</v>
      </c>
      <c r="N24" s="647"/>
      <c r="O24" s="684">
        <v>5.39</v>
      </c>
      <c r="P24" s="684">
        <v>1067.8800000000001</v>
      </c>
      <c r="Q24" s="563"/>
      <c r="R24" s="495"/>
      <c r="S24" s="1092"/>
      <c r="T24" s="495"/>
      <c r="U24" s="1092"/>
      <c r="V24" s="585" t="str">
        <f>W24 &amp; "-" &amp; Y24</f>
        <v>01.01.2020-30.06.2020</v>
      </c>
      <c r="W24" s="1245" t="s">
        <v>1434</v>
      </c>
      <c r="X24" s="1231" t="s">
        <v>83</v>
      </c>
      <c r="Y24" s="1245" t="s">
        <v>2894</v>
      </c>
      <c r="Z24" s="1231" t="s">
        <v>83</v>
      </c>
      <c r="AA24" s="684">
        <v>5.61</v>
      </c>
      <c r="AB24" s="684">
        <v>1067.8800000000001</v>
      </c>
      <c r="AC24" s="764"/>
      <c r="AD24" s="713"/>
      <c r="AE24" s="1092"/>
      <c r="AF24" s="713"/>
      <c r="AG24" s="1092"/>
      <c r="AH24" s="770" t="str">
        <f>AI24 &amp; "-" &amp; AK24</f>
        <v>01.07.2020-31.12.2020</v>
      </c>
      <c r="AI24" s="1245" t="s">
        <v>2895</v>
      </c>
      <c r="AJ24" s="1231" t="s">
        <v>83</v>
      </c>
      <c r="AK24" s="1245" t="s">
        <v>1435</v>
      </c>
      <c r="AL24" s="1231" t="s">
        <v>84</v>
      </c>
      <c r="AM24" s="538"/>
      <c r="AN24" s="631" t="s">
        <v>667</v>
      </c>
      <c r="AO24" s="501" t="str">
        <f>strCheckDate(O24:AM24)</f>
        <v/>
      </c>
      <c r="AP24" s="505"/>
      <c r="AQ24" s="505" t="str">
        <f>IF(M24="","",M24 )</f>
        <v>горячая вода в системе централизованного теплоснабжения на горячее водоснабжение</v>
      </c>
      <c r="AR24" s="505"/>
      <c r="AS24" s="505"/>
    </row>
    <row r="25" spans="1:45" ht="14.25" hidden="1" customHeight="1">
      <c r="A25" s="1235"/>
      <c r="B25" s="1235"/>
      <c r="C25" s="1235"/>
      <c r="D25" s="1235"/>
      <c r="E25" s="1235"/>
      <c r="F25" s="1235"/>
      <c r="G25" s="1235"/>
      <c r="H25" s="1053"/>
      <c r="I25" s="1260"/>
      <c r="J25" s="1261"/>
      <c r="K25" s="1049"/>
      <c r="L25" s="601"/>
      <c r="M25" s="647"/>
      <c r="N25" s="647"/>
      <c r="O25" s="563"/>
      <c r="P25" s="495"/>
      <c r="Q25" s="495"/>
      <c r="R25" s="495"/>
      <c r="S25" s="495"/>
      <c r="T25" s="495"/>
      <c r="U25" s="560"/>
      <c r="V25" s="585"/>
      <c r="W25" s="1230"/>
      <c r="X25" s="1231"/>
      <c r="Y25" s="1230"/>
      <c r="Z25" s="1231"/>
      <c r="AA25" s="764"/>
      <c r="AB25" s="713"/>
      <c r="AC25" s="713"/>
      <c r="AD25" s="713"/>
      <c r="AE25" s="713"/>
      <c r="AF25" s="713"/>
      <c r="AG25" s="560"/>
      <c r="AH25" s="770"/>
      <c r="AI25" s="1230"/>
      <c r="AJ25" s="1231"/>
      <c r="AK25" s="1230"/>
      <c r="AL25" s="1231"/>
      <c r="AM25" s="538"/>
      <c r="AN25" s="1207"/>
      <c r="AR25" s="505">
        <f ca="1">OFFSET(AR25,-1,0)</f>
        <v>0</v>
      </c>
    </row>
    <row r="26" spans="1:45" s="477" customFormat="1" ht="15" hidden="1" customHeight="1">
      <c r="A26" s="1235"/>
      <c r="B26" s="1235"/>
      <c r="C26" s="1235"/>
      <c r="D26" s="1235"/>
      <c r="E26" s="1235"/>
      <c r="F26" s="1235"/>
      <c r="G26" s="1235"/>
      <c r="H26" s="1053"/>
      <c r="I26" s="1260"/>
      <c r="J26" s="1261"/>
      <c r="K26" s="1050"/>
      <c r="L26" s="539"/>
      <c r="M26" s="558"/>
      <c r="N26" s="552"/>
      <c r="O26" s="546"/>
      <c r="P26" s="546"/>
      <c r="Q26" s="546"/>
      <c r="R26" s="546"/>
      <c r="S26" s="546"/>
      <c r="T26" s="546"/>
      <c r="U26" s="546"/>
      <c r="V26" s="546"/>
      <c r="W26" s="564"/>
      <c r="X26" s="565"/>
      <c r="Y26" s="564"/>
      <c r="Z26" s="552"/>
      <c r="AA26" s="758"/>
      <c r="AB26" s="758"/>
      <c r="AC26" s="758"/>
      <c r="AD26" s="758"/>
      <c r="AE26" s="758"/>
      <c r="AF26" s="758"/>
      <c r="AG26" s="758"/>
      <c r="AH26" s="758"/>
      <c r="AI26" s="1006"/>
      <c r="AJ26" s="1007"/>
      <c r="AK26" s="1006"/>
      <c r="AL26" s="1002"/>
      <c r="AM26" s="561"/>
      <c r="AN26" s="1208"/>
      <c r="AO26" s="502"/>
      <c r="AP26" s="502"/>
      <c r="AQ26" s="502"/>
      <c r="AR26" s="502"/>
      <c r="AS26" s="502"/>
    </row>
    <row r="27" spans="1:45" s="477" customFormat="1" ht="15" customHeight="1">
      <c r="A27" s="1235"/>
      <c r="B27" s="1235"/>
      <c r="C27" s="1235"/>
      <c r="D27" s="1235"/>
      <c r="E27" s="1235"/>
      <c r="F27" s="1235"/>
      <c r="G27" s="1053"/>
      <c r="H27" s="1053"/>
      <c r="I27" s="1260"/>
      <c r="J27" s="1051"/>
      <c r="K27" s="1050"/>
      <c r="L27" s="539"/>
      <c r="M27" s="557" t="s">
        <v>25</v>
      </c>
      <c r="N27" s="558"/>
      <c r="O27" s="558"/>
      <c r="P27" s="558"/>
      <c r="Q27" s="558"/>
      <c r="R27" s="558"/>
      <c r="S27" s="558"/>
      <c r="T27" s="558"/>
      <c r="U27" s="558"/>
      <c r="V27" s="558"/>
      <c r="W27" s="558"/>
      <c r="X27" s="558"/>
      <c r="Y27" s="558"/>
      <c r="Z27" s="558"/>
      <c r="AA27" s="558"/>
      <c r="AB27" s="558"/>
      <c r="AC27" s="558"/>
      <c r="AD27" s="558"/>
      <c r="AE27" s="558"/>
      <c r="AF27" s="558"/>
      <c r="AG27" s="558"/>
      <c r="AH27" s="558"/>
      <c r="AI27" s="558"/>
      <c r="AJ27" s="558"/>
      <c r="AK27" s="558"/>
      <c r="AL27" s="558"/>
      <c r="AM27" s="558"/>
      <c r="AN27" s="561"/>
      <c r="AO27" s="502"/>
      <c r="AP27" s="502"/>
      <c r="AQ27" s="502"/>
      <c r="AR27" s="502"/>
      <c r="AS27" s="502"/>
    </row>
    <row r="28" spans="1:45" s="477" customFormat="1" ht="15" customHeight="1">
      <c r="A28" s="1235"/>
      <c r="B28" s="1235"/>
      <c r="C28" s="1235"/>
      <c r="D28" s="1235"/>
      <c r="E28" s="1235"/>
      <c r="F28" s="1056"/>
      <c r="G28" s="1053"/>
      <c r="H28" s="1053"/>
      <c r="I28" s="1047"/>
      <c r="J28" s="1045"/>
      <c r="K28" s="1050"/>
      <c r="L28" s="539"/>
      <c r="M28" s="552" t="s">
        <v>11</v>
      </c>
      <c r="N28" s="551"/>
      <c r="O28" s="546"/>
      <c r="P28" s="546"/>
      <c r="Q28" s="546"/>
      <c r="R28" s="546"/>
      <c r="S28" s="546"/>
      <c r="T28" s="546"/>
      <c r="U28" s="546"/>
      <c r="V28" s="546"/>
      <c r="W28" s="574"/>
      <c r="X28" s="565"/>
      <c r="Y28" s="564"/>
      <c r="Z28" s="551"/>
      <c r="AA28" s="758"/>
      <c r="AB28" s="758"/>
      <c r="AC28" s="758"/>
      <c r="AD28" s="758"/>
      <c r="AE28" s="758"/>
      <c r="AF28" s="758"/>
      <c r="AG28" s="758"/>
      <c r="AH28" s="758"/>
      <c r="AI28" s="767"/>
      <c r="AJ28" s="1007"/>
      <c r="AK28" s="1006"/>
      <c r="AL28" s="1041"/>
      <c r="AM28" s="565"/>
      <c r="AN28" s="561"/>
      <c r="AO28" s="502"/>
      <c r="AP28" s="502"/>
      <c r="AQ28" s="502"/>
      <c r="AR28" s="502"/>
      <c r="AS28" s="502"/>
    </row>
    <row r="29" spans="1:45" s="477" customFormat="1" ht="14.25" hidden="1" customHeight="1">
      <c r="A29" s="1235"/>
      <c r="B29" s="1235"/>
      <c r="C29" s="1235"/>
      <c r="D29" s="1055"/>
      <c r="E29" s="1056"/>
      <c r="F29" s="1056"/>
      <c r="G29" s="1053"/>
      <c r="H29" s="1053"/>
      <c r="I29" s="1052"/>
      <c r="J29" s="1045"/>
      <c r="K29" s="1042"/>
      <c r="L29" s="539"/>
      <c r="M29" s="552"/>
      <c r="N29" s="552"/>
      <c r="O29" s="552"/>
      <c r="P29" s="552"/>
      <c r="Q29" s="552"/>
      <c r="R29" s="552"/>
      <c r="S29" s="552"/>
      <c r="T29" s="552"/>
      <c r="U29" s="552"/>
      <c r="V29" s="552"/>
      <c r="W29" s="552"/>
      <c r="X29" s="552"/>
      <c r="Y29" s="552"/>
      <c r="Z29" s="552"/>
      <c r="AA29" s="1002"/>
      <c r="AB29" s="1002"/>
      <c r="AC29" s="1002"/>
      <c r="AD29" s="1002"/>
      <c r="AE29" s="1002"/>
      <c r="AF29" s="1002"/>
      <c r="AG29" s="1002"/>
      <c r="AH29" s="1002"/>
      <c r="AI29" s="1002"/>
      <c r="AJ29" s="1002"/>
      <c r="AK29" s="1002"/>
      <c r="AL29" s="1002"/>
      <c r="AM29" s="552"/>
      <c r="AN29" s="561"/>
      <c r="AO29" s="502"/>
      <c r="AP29" s="502"/>
      <c r="AQ29" s="502"/>
      <c r="AR29" s="502"/>
      <c r="AS29" s="502"/>
    </row>
    <row r="30" spans="1:45" ht="3" customHeight="1">
      <c r="L30" s="487"/>
      <c r="M30" s="487"/>
      <c r="N30" s="487"/>
      <c r="O30" s="487"/>
      <c r="P30" s="487"/>
      <c r="Q30" s="487"/>
      <c r="R30" s="487"/>
      <c r="S30" s="487"/>
      <c r="T30" s="487"/>
      <c r="U30" s="487"/>
      <c r="V30" s="487"/>
      <c r="W30" s="487"/>
      <c r="X30" s="487"/>
      <c r="Y30" s="487"/>
      <c r="Z30" s="487"/>
      <c r="AA30" s="487"/>
      <c r="AB30" s="487"/>
      <c r="AC30" s="487"/>
      <c r="AD30" s="487"/>
      <c r="AE30" s="487"/>
      <c r="AF30" s="487"/>
      <c r="AG30" s="487"/>
      <c r="AH30" s="487"/>
      <c r="AI30" s="487"/>
      <c r="AJ30" s="487"/>
      <c r="AK30" s="487"/>
      <c r="AL30" s="487"/>
    </row>
    <row r="31" spans="1:45" ht="89.25" customHeight="1">
      <c r="L31" s="1">
        <v>1</v>
      </c>
      <c r="M31" s="1199" t="s">
        <v>670</v>
      </c>
      <c r="N31" s="1199"/>
      <c r="O31" s="1199"/>
      <c r="P31" s="1199"/>
      <c r="Q31" s="1199"/>
      <c r="R31" s="1199"/>
      <c r="S31" s="1199"/>
      <c r="T31" s="1199"/>
      <c r="U31" s="1199"/>
      <c r="V31" s="1199"/>
      <c r="W31" s="1199"/>
    </row>
  </sheetData>
  <sheetProtection password="FA9C" sheet="1" objects="1" scenarios="1" formatColumns="0" formatRows="0"/>
  <dataConsolidate link="1"/>
  <mergeCells count="56">
    <mergeCell ref="AN13:AN16"/>
    <mergeCell ref="X16:Y16"/>
    <mergeCell ref="O18:AM18"/>
    <mergeCell ref="O19:AM19"/>
    <mergeCell ref="O20:AM20"/>
    <mergeCell ref="AJ17:AK17"/>
    <mergeCell ref="Z24:Z25"/>
    <mergeCell ref="O9:T9"/>
    <mergeCell ref="O10:T10"/>
    <mergeCell ref="L5:T5"/>
    <mergeCell ref="O7:T7"/>
    <mergeCell ref="O8:T8"/>
    <mergeCell ref="O12:Z12"/>
    <mergeCell ref="L14:L16"/>
    <mergeCell ref="L13:AM13"/>
    <mergeCell ref="O21:AM21"/>
    <mergeCell ref="O23:AM23"/>
    <mergeCell ref="W24:W25"/>
    <mergeCell ref="X24:X25"/>
    <mergeCell ref="I23:I27"/>
    <mergeCell ref="J24:J26"/>
    <mergeCell ref="M31:W31"/>
    <mergeCell ref="AN25:AN26"/>
    <mergeCell ref="W15:Y15"/>
    <mergeCell ref="T15:U15"/>
    <mergeCell ref="R15:S15"/>
    <mergeCell ref="O15:O16"/>
    <mergeCell ref="P15:P16"/>
    <mergeCell ref="Q15:Q16"/>
    <mergeCell ref="M14:M16"/>
    <mergeCell ref="Z14:Z16"/>
    <mergeCell ref="AM14:AM16"/>
    <mergeCell ref="O14:Y14"/>
    <mergeCell ref="X17:Y17"/>
    <mergeCell ref="Y24:Y25"/>
    <mergeCell ref="A18:A29"/>
    <mergeCell ref="B19:B29"/>
    <mergeCell ref="C20:C29"/>
    <mergeCell ref="D21:D28"/>
    <mergeCell ref="G24:G26"/>
    <mergeCell ref="E22:E28"/>
    <mergeCell ref="F23:F27"/>
    <mergeCell ref="AI24:AI25"/>
    <mergeCell ref="AJ24:AJ25"/>
    <mergeCell ref="AK24:AK25"/>
    <mergeCell ref="AL24:AL25"/>
    <mergeCell ref="AA12:AL12"/>
    <mergeCell ref="AA14:AK14"/>
    <mergeCell ref="AL14:AL16"/>
    <mergeCell ref="AA15:AA16"/>
    <mergeCell ref="AB15:AB16"/>
    <mergeCell ref="AC15:AC16"/>
    <mergeCell ref="AD15:AE15"/>
    <mergeCell ref="AF15:AG15"/>
    <mergeCell ref="AI15:AK15"/>
    <mergeCell ref="AJ16:AK16"/>
  </mergeCells>
  <dataValidations count="11">
    <dataValidation allowBlank="1" sqref="JM29:KC29 TI29:TY29 ADE29:ADU29 ANA29:ANQ29 AWW29:AXM29 BGS29:BHI29 BQO29:BRE29 CAK29:CBA29 CKG29:CKW29 CUC29:CUS29 DDY29:DEO29 DNU29:DOK29 DXQ29:DYG29 EHM29:EIC29 ERI29:ERY29 FBE29:FBU29 FLA29:FLQ29 FUW29:FVM29 GES29:GFI29 GOO29:GPE29 GYK29:GZA29 HIG29:HIW29 HSC29:HSS29 IBY29:ICO29 ILU29:IMK29 IVQ29:IWG29 JFM29:JGC29 JPI29:JPY29 JZE29:JZU29 KJA29:KJQ29 KSW29:KTM29 LCS29:LDI29 LMO29:LNE29 LWK29:LXA29 MGG29:MGW29 MQC29:MQS29 MZY29:NAO29 NJU29:NKK29 NTQ29:NUG29 ODM29:OEC29 ONI29:ONY29 OXE29:OXU29 PHA29:PHQ29 PQW29:PRM29 QAS29:QBI29 QKO29:QLE29 QUK29:QVA29 REG29:REW29 ROC29:ROS29 RXY29:RYO29 SHU29:SIK29 SRQ29:SSG29 TBM29:TCC29 TLI29:TLY29 TVE29:TVU29 UFA29:UFQ29 UOW29:UPM29 UYS29:UZI29 VIO29:VJE29 VSK29:VTA29 WCG29:WCW29 WMC29:WMS29 WVY29:WWO29 WVY983065:WWO983065 JM65561:KC65561 TI65561:TY65561 ADE65561:ADU65561 ANA65561:ANQ65561 AWW65561:AXM65561 BGS65561:BHI65561 BQO65561:BRE65561 CAK65561:CBA65561 CKG65561:CKW65561 CUC65561:CUS65561 DDY65561:DEO65561 DNU65561:DOK65561 DXQ65561:DYG65561 EHM65561:EIC65561 ERI65561:ERY65561 FBE65561:FBU65561 FLA65561:FLQ65561 FUW65561:FVM65561 GES65561:GFI65561 GOO65561:GPE65561 GYK65561:GZA65561 HIG65561:HIW65561 HSC65561:HSS65561 IBY65561:ICO65561 ILU65561:IMK65561 IVQ65561:IWG65561 JFM65561:JGC65561 JPI65561:JPY65561 JZE65561:JZU65561 KJA65561:KJQ65561 KSW65561:KTM65561 LCS65561:LDI65561 LMO65561:LNE65561 LWK65561:LXA65561 MGG65561:MGW65561 MQC65561:MQS65561 MZY65561:NAO65561 NJU65561:NKK65561 NTQ65561:NUG65561 ODM65561:OEC65561 ONI65561:ONY65561 OXE65561:OXU65561 PHA65561:PHQ65561 PQW65561:PRM65561 QAS65561:QBI65561 QKO65561:QLE65561 QUK65561:QVA65561 REG65561:REW65561 ROC65561:ROS65561 RXY65561:RYO65561 SHU65561:SIK65561 SRQ65561:SSG65561 TBM65561:TCC65561 TLI65561:TLY65561 TVE65561:TVU65561 UFA65561:UFQ65561 UOW65561:UPM65561 UYS65561:UZI65561 VIO65561:VJE65561 VSK65561:VTA65561 WCG65561:WCW65561 WMC65561:WMS65561 WVY65561:WWO65561 JM131097:KC131097 TI131097:TY131097 ADE131097:ADU131097 ANA131097:ANQ131097 AWW131097:AXM131097 BGS131097:BHI131097 BQO131097:BRE131097 CAK131097:CBA131097 CKG131097:CKW131097 CUC131097:CUS131097 DDY131097:DEO131097 DNU131097:DOK131097 DXQ131097:DYG131097 EHM131097:EIC131097 ERI131097:ERY131097 FBE131097:FBU131097 FLA131097:FLQ131097 FUW131097:FVM131097 GES131097:GFI131097 GOO131097:GPE131097 GYK131097:GZA131097 HIG131097:HIW131097 HSC131097:HSS131097 IBY131097:ICO131097 ILU131097:IMK131097 IVQ131097:IWG131097 JFM131097:JGC131097 JPI131097:JPY131097 JZE131097:JZU131097 KJA131097:KJQ131097 KSW131097:KTM131097 LCS131097:LDI131097 LMO131097:LNE131097 LWK131097:LXA131097 MGG131097:MGW131097 MQC131097:MQS131097 MZY131097:NAO131097 NJU131097:NKK131097 NTQ131097:NUG131097 ODM131097:OEC131097 ONI131097:ONY131097 OXE131097:OXU131097 PHA131097:PHQ131097 PQW131097:PRM131097 QAS131097:QBI131097 QKO131097:QLE131097 QUK131097:QVA131097 REG131097:REW131097 ROC131097:ROS131097 RXY131097:RYO131097 SHU131097:SIK131097 SRQ131097:SSG131097 TBM131097:TCC131097 TLI131097:TLY131097 TVE131097:TVU131097 UFA131097:UFQ131097 UOW131097:UPM131097 UYS131097:UZI131097 VIO131097:VJE131097 VSK131097:VTA131097 WCG131097:WCW131097 WMC131097:WMS131097 WVY131097:WWO131097 JM196633:KC196633 TI196633:TY196633 ADE196633:ADU196633 ANA196633:ANQ196633 AWW196633:AXM196633 BGS196633:BHI196633 BQO196633:BRE196633 CAK196633:CBA196633 CKG196633:CKW196633 CUC196633:CUS196633 DDY196633:DEO196633 DNU196633:DOK196633 DXQ196633:DYG196633 EHM196633:EIC196633 ERI196633:ERY196633 FBE196633:FBU196633 FLA196633:FLQ196633 FUW196633:FVM196633 GES196633:GFI196633 GOO196633:GPE196633 GYK196633:GZA196633 HIG196633:HIW196633 HSC196633:HSS196633 IBY196633:ICO196633 ILU196633:IMK196633 IVQ196633:IWG196633 JFM196633:JGC196633 JPI196633:JPY196633 JZE196633:JZU196633 KJA196633:KJQ196633 KSW196633:KTM196633 LCS196633:LDI196633 LMO196633:LNE196633 LWK196633:LXA196633 MGG196633:MGW196633 MQC196633:MQS196633 MZY196633:NAO196633 NJU196633:NKK196633 NTQ196633:NUG196633 ODM196633:OEC196633 ONI196633:ONY196633 OXE196633:OXU196633 PHA196633:PHQ196633 PQW196633:PRM196633 QAS196633:QBI196633 QKO196633:QLE196633 QUK196633:QVA196633 REG196633:REW196633 ROC196633:ROS196633 RXY196633:RYO196633 SHU196633:SIK196633 SRQ196633:SSG196633 TBM196633:TCC196633 TLI196633:TLY196633 TVE196633:TVU196633 UFA196633:UFQ196633 UOW196633:UPM196633 UYS196633:UZI196633 VIO196633:VJE196633 VSK196633:VTA196633 WCG196633:WCW196633 WMC196633:WMS196633 WVY196633:WWO196633 JM262169:KC262169 TI262169:TY262169 ADE262169:ADU262169 ANA262169:ANQ262169 AWW262169:AXM262169 BGS262169:BHI262169 BQO262169:BRE262169 CAK262169:CBA262169 CKG262169:CKW262169 CUC262169:CUS262169 DDY262169:DEO262169 DNU262169:DOK262169 DXQ262169:DYG262169 EHM262169:EIC262169 ERI262169:ERY262169 FBE262169:FBU262169 FLA262169:FLQ262169 FUW262169:FVM262169 GES262169:GFI262169 GOO262169:GPE262169 GYK262169:GZA262169 HIG262169:HIW262169 HSC262169:HSS262169 IBY262169:ICO262169 ILU262169:IMK262169 IVQ262169:IWG262169 JFM262169:JGC262169 JPI262169:JPY262169 JZE262169:JZU262169 KJA262169:KJQ262169 KSW262169:KTM262169 LCS262169:LDI262169 LMO262169:LNE262169 LWK262169:LXA262169 MGG262169:MGW262169 MQC262169:MQS262169 MZY262169:NAO262169 NJU262169:NKK262169 NTQ262169:NUG262169 ODM262169:OEC262169 ONI262169:ONY262169 OXE262169:OXU262169 PHA262169:PHQ262169 PQW262169:PRM262169 QAS262169:QBI262169 QKO262169:QLE262169 QUK262169:QVA262169 REG262169:REW262169 ROC262169:ROS262169 RXY262169:RYO262169 SHU262169:SIK262169 SRQ262169:SSG262169 TBM262169:TCC262169 TLI262169:TLY262169 TVE262169:TVU262169 UFA262169:UFQ262169 UOW262169:UPM262169 UYS262169:UZI262169 VIO262169:VJE262169 VSK262169:VTA262169 WCG262169:WCW262169 WMC262169:WMS262169 WVY262169:WWO262169 JM327705:KC327705 TI327705:TY327705 ADE327705:ADU327705 ANA327705:ANQ327705 AWW327705:AXM327705 BGS327705:BHI327705 BQO327705:BRE327705 CAK327705:CBA327705 CKG327705:CKW327705 CUC327705:CUS327705 DDY327705:DEO327705 DNU327705:DOK327705 DXQ327705:DYG327705 EHM327705:EIC327705 ERI327705:ERY327705 FBE327705:FBU327705 FLA327705:FLQ327705 FUW327705:FVM327705 GES327705:GFI327705 GOO327705:GPE327705 GYK327705:GZA327705 HIG327705:HIW327705 HSC327705:HSS327705 IBY327705:ICO327705 ILU327705:IMK327705 IVQ327705:IWG327705 JFM327705:JGC327705 JPI327705:JPY327705 JZE327705:JZU327705 KJA327705:KJQ327705 KSW327705:KTM327705 LCS327705:LDI327705 LMO327705:LNE327705 LWK327705:LXA327705 MGG327705:MGW327705 MQC327705:MQS327705 MZY327705:NAO327705 NJU327705:NKK327705 NTQ327705:NUG327705 ODM327705:OEC327705 ONI327705:ONY327705 OXE327705:OXU327705 PHA327705:PHQ327705 PQW327705:PRM327705 QAS327705:QBI327705 QKO327705:QLE327705 QUK327705:QVA327705 REG327705:REW327705 ROC327705:ROS327705 RXY327705:RYO327705 SHU327705:SIK327705 SRQ327705:SSG327705 TBM327705:TCC327705 TLI327705:TLY327705 TVE327705:TVU327705 UFA327705:UFQ327705 UOW327705:UPM327705 UYS327705:UZI327705 VIO327705:VJE327705 VSK327705:VTA327705 WCG327705:WCW327705 WMC327705:WMS327705 WVY327705:WWO327705 JM393241:KC393241 TI393241:TY393241 ADE393241:ADU393241 ANA393241:ANQ393241 AWW393241:AXM393241 BGS393241:BHI393241 BQO393241:BRE393241 CAK393241:CBA393241 CKG393241:CKW393241 CUC393241:CUS393241 DDY393241:DEO393241 DNU393241:DOK393241 DXQ393241:DYG393241 EHM393241:EIC393241 ERI393241:ERY393241 FBE393241:FBU393241 FLA393241:FLQ393241 FUW393241:FVM393241 GES393241:GFI393241 GOO393241:GPE393241 GYK393241:GZA393241 HIG393241:HIW393241 HSC393241:HSS393241 IBY393241:ICO393241 ILU393241:IMK393241 IVQ393241:IWG393241 JFM393241:JGC393241 JPI393241:JPY393241 JZE393241:JZU393241 KJA393241:KJQ393241 KSW393241:KTM393241 LCS393241:LDI393241 LMO393241:LNE393241 LWK393241:LXA393241 MGG393241:MGW393241 MQC393241:MQS393241 MZY393241:NAO393241 NJU393241:NKK393241 NTQ393241:NUG393241 ODM393241:OEC393241 ONI393241:ONY393241 OXE393241:OXU393241 PHA393241:PHQ393241 PQW393241:PRM393241 QAS393241:QBI393241 QKO393241:QLE393241 QUK393241:QVA393241 REG393241:REW393241 ROC393241:ROS393241 RXY393241:RYO393241 SHU393241:SIK393241 SRQ393241:SSG393241 TBM393241:TCC393241 TLI393241:TLY393241 TVE393241:TVU393241 UFA393241:UFQ393241 UOW393241:UPM393241 UYS393241:UZI393241 VIO393241:VJE393241 VSK393241:VTA393241 WCG393241:WCW393241 WMC393241:WMS393241 WVY393241:WWO393241 JM458777:KC458777 TI458777:TY458777 ADE458777:ADU458777 ANA458777:ANQ458777 AWW458777:AXM458777 BGS458777:BHI458777 BQO458777:BRE458777 CAK458777:CBA458777 CKG458777:CKW458777 CUC458777:CUS458777 DDY458777:DEO458777 DNU458777:DOK458777 DXQ458777:DYG458777 EHM458777:EIC458777 ERI458777:ERY458777 FBE458777:FBU458777 FLA458777:FLQ458777 FUW458777:FVM458777 GES458777:GFI458777 GOO458777:GPE458777 GYK458777:GZA458777 HIG458777:HIW458777 HSC458777:HSS458777 IBY458777:ICO458777 ILU458777:IMK458777 IVQ458777:IWG458777 JFM458777:JGC458777 JPI458777:JPY458777 JZE458777:JZU458777 KJA458777:KJQ458777 KSW458777:KTM458777 LCS458777:LDI458777 LMO458777:LNE458777 LWK458777:LXA458777 MGG458777:MGW458777 MQC458777:MQS458777 MZY458777:NAO458777 NJU458777:NKK458777 NTQ458777:NUG458777 ODM458777:OEC458777 ONI458777:ONY458777 OXE458777:OXU458777 PHA458777:PHQ458777 PQW458777:PRM458777 QAS458777:QBI458777 QKO458777:QLE458777 QUK458777:QVA458777 REG458777:REW458777 ROC458777:ROS458777 RXY458777:RYO458777 SHU458777:SIK458777 SRQ458777:SSG458777 TBM458777:TCC458777 TLI458777:TLY458777 TVE458777:TVU458777 UFA458777:UFQ458777 UOW458777:UPM458777 UYS458777:UZI458777 VIO458777:VJE458777 VSK458777:VTA458777 WCG458777:WCW458777 WMC458777:WMS458777 WVY458777:WWO458777 JM524313:KC524313 TI524313:TY524313 ADE524313:ADU524313 ANA524313:ANQ524313 AWW524313:AXM524313 BGS524313:BHI524313 BQO524313:BRE524313 CAK524313:CBA524313 CKG524313:CKW524313 CUC524313:CUS524313 DDY524313:DEO524313 DNU524313:DOK524313 DXQ524313:DYG524313 EHM524313:EIC524313 ERI524313:ERY524313 FBE524313:FBU524313 FLA524313:FLQ524313 FUW524313:FVM524313 GES524313:GFI524313 GOO524313:GPE524313 GYK524313:GZA524313 HIG524313:HIW524313 HSC524313:HSS524313 IBY524313:ICO524313 ILU524313:IMK524313 IVQ524313:IWG524313 JFM524313:JGC524313 JPI524313:JPY524313 JZE524313:JZU524313 KJA524313:KJQ524313 KSW524313:KTM524313 LCS524313:LDI524313 LMO524313:LNE524313 LWK524313:LXA524313 MGG524313:MGW524313 MQC524313:MQS524313 MZY524313:NAO524313 NJU524313:NKK524313 NTQ524313:NUG524313 ODM524313:OEC524313 ONI524313:ONY524313 OXE524313:OXU524313 PHA524313:PHQ524313 PQW524313:PRM524313 QAS524313:QBI524313 QKO524313:QLE524313 QUK524313:QVA524313 REG524313:REW524313 ROC524313:ROS524313 RXY524313:RYO524313 SHU524313:SIK524313 SRQ524313:SSG524313 TBM524313:TCC524313 TLI524313:TLY524313 TVE524313:TVU524313 UFA524313:UFQ524313 UOW524313:UPM524313 UYS524313:UZI524313 VIO524313:VJE524313 VSK524313:VTA524313 WCG524313:WCW524313 WMC524313:WMS524313 WVY524313:WWO524313 JM589849:KC589849 TI589849:TY589849 ADE589849:ADU589849 ANA589849:ANQ589849 AWW589849:AXM589849 BGS589849:BHI589849 BQO589849:BRE589849 CAK589849:CBA589849 CKG589849:CKW589849 CUC589849:CUS589849 DDY589849:DEO589849 DNU589849:DOK589849 DXQ589849:DYG589849 EHM589849:EIC589849 ERI589849:ERY589849 FBE589849:FBU589849 FLA589849:FLQ589849 FUW589849:FVM589849 GES589849:GFI589849 GOO589849:GPE589849 GYK589849:GZA589849 HIG589849:HIW589849 HSC589849:HSS589849 IBY589849:ICO589849 ILU589849:IMK589849 IVQ589849:IWG589849 JFM589849:JGC589849 JPI589849:JPY589849 JZE589849:JZU589849 KJA589849:KJQ589849 KSW589849:KTM589849 LCS589849:LDI589849 LMO589849:LNE589849 LWK589849:LXA589849 MGG589849:MGW589849 MQC589849:MQS589849 MZY589849:NAO589849 NJU589849:NKK589849 NTQ589849:NUG589849 ODM589849:OEC589849 ONI589849:ONY589849 OXE589849:OXU589849 PHA589849:PHQ589849 PQW589849:PRM589849 QAS589849:QBI589849 QKO589849:QLE589849 QUK589849:QVA589849 REG589849:REW589849 ROC589849:ROS589849 RXY589849:RYO589849 SHU589849:SIK589849 SRQ589849:SSG589849 TBM589849:TCC589849 TLI589849:TLY589849 TVE589849:TVU589849 UFA589849:UFQ589849 UOW589849:UPM589849 UYS589849:UZI589849 VIO589849:VJE589849 VSK589849:VTA589849 WCG589849:WCW589849 WMC589849:WMS589849 WVY589849:WWO589849 JM655385:KC655385 TI655385:TY655385 ADE655385:ADU655385 ANA655385:ANQ655385 AWW655385:AXM655385 BGS655385:BHI655385 BQO655385:BRE655385 CAK655385:CBA655385 CKG655385:CKW655385 CUC655385:CUS655385 DDY655385:DEO655385 DNU655385:DOK655385 DXQ655385:DYG655385 EHM655385:EIC655385 ERI655385:ERY655385 FBE655385:FBU655385 FLA655385:FLQ655385 FUW655385:FVM655385 GES655385:GFI655385 GOO655385:GPE655385 GYK655385:GZA655385 HIG655385:HIW655385 HSC655385:HSS655385 IBY655385:ICO655385 ILU655385:IMK655385 IVQ655385:IWG655385 JFM655385:JGC655385 JPI655385:JPY655385 JZE655385:JZU655385 KJA655385:KJQ655385 KSW655385:KTM655385 LCS655385:LDI655385 LMO655385:LNE655385 LWK655385:LXA655385 MGG655385:MGW655385 MQC655385:MQS655385 MZY655385:NAO655385 NJU655385:NKK655385 NTQ655385:NUG655385 ODM655385:OEC655385 ONI655385:ONY655385 OXE655385:OXU655385 PHA655385:PHQ655385 PQW655385:PRM655385 QAS655385:QBI655385 QKO655385:QLE655385 QUK655385:QVA655385 REG655385:REW655385 ROC655385:ROS655385 RXY655385:RYO655385 SHU655385:SIK655385 SRQ655385:SSG655385 TBM655385:TCC655385 TLI655385:TLY655385 TVE655385:TVU655385 UFA655385:UFQ655385 UOW655385:UPM655385 UYS655385:UZI655385 VIO655385:VJE655385 VSK655385:VTA655385 WCG655385:WCW655385 WMC655385:WMS655385 WVY655385:WWO655385 JM720921:KC720921 TI720921:TY720921 ADE720921:ADU720921 ANA720921:ANQ720921 AWW720921:AXM720921 BGS720921:BHI720921 BQO720921:BRE720921 CAK720921:CBA720921 CKG720921:CKW720921 CUC720921:CUS720921 DDY720921:DEO720921 DNU720921:DOK720921 DXQ720921:DYG720921 EHM720921:EIC720921 ERI720921:ERY720921 FBE720921:FBU720921 FLA720921:FLQ720921 FUW720921:FVM720921 GES720921:GFI720921 GOO720921:GPE720921 GYK720921:GZA720921 HIG720921:HIW720921 HSC720921:HSS720921 IBY720921:ICO720921 ILU720921:IMK720921 IVQ720921:IWG720921 JFM720921:JGC720921 JPI720921:JPY720921 JZE720921:JZU720921 KJA720921:KJQ720921 KSW720921:KTM720921 LCS720921:LDI720921 LMO720921:LNE720921 LWK720921:LXA720921 MGG720921:MGW720921 MQC720921:MQS720921 MZY720921:NAO720921 NJU720921:NKK720921 NTQ720921:NUG720921 ODM720921:OEC720921 ONI720921:ONY720921 OXE720921:OXU720921 PHA720921:PHQ720921 PQW720921:PRM720921 QAS720921:QBI720921 QKO720921:QLE720921 QUK720921:QVA720921 REG720921:REW720921 ROC720921:ROS720921 RXY720921:RYO720921 SHU720921:SIK720921 SRQ720921:SSG720921 TBM720921:TCC720921 TLI720921:TLY720921 TVE720921:TVU720921 UFA720921:UFQ720921 UOW720921:UPM720921 UYS720921:UZI720921 VIO720921:VJE720921 VSK720921:VTA720921 WCG720921:WCW720921 WMC720921:WMS720921 WVY720921:WWO720921 JM786457:KC786457 TI786457:TY786457 ADE786457:ADU786457 ANA786457:ANQ786457 AWW786457:AXM786457 BGS786457:BHI786457 BQO786457:BRE786457 CAK786457:CBA786457 CKG786457:CKW786457 CUC786457:CUS786457 DDY786457:DEO786457 DNU786457:DOK786457 DXQ786457:DYG786457 EHM786457:EIC786457 ERI786457:ERY786457 FBE786457:FBU786457 FLA786457:FLQ786457 FUW786457:FVM786457 GES786457:GFI786457 GOO786457:GPE786457 GYK786457:GZA786457 HIG786457:HIW786457 HSC786457:HSS786457 IBY786457:ICO786457 ILU786457:IMK786457 IVQ786457:IWG786457 JFM786457:JGC786457 JPI786457:JPY786457 JZE786457:JZU786457 KJA786457:KJQ786457 KSW786457:KTM786457 LCS786457:LDI786457 LMO786457:LNE786457 LWK786457:LXA786457 MGG786457:MGW786457 MQC786457:MQS786457 MZY786457:NAO786457 NJU786457:NKK786457 NTQ786457:NUG786457 ODM786457:OEC786457 ONI786457:ONY786457 OXE786457:OXU786457 PHA786457:PHQ786457 PQW786457:PRM786457 QAS786457:QBI786457 QKO786457:QLE786457 QUK786457:QVA786457 REG786457:REW786457 ROC786457:ROS786457 RXY786457:RYO786457 SHU786457:SIK786457 SRQ786457:SSG786457 TBM786457:TCC786457 TLI786457:TLY786457 TVE786457:TVU786457 UFA786457:UFQ786457 UOW786457:UPM786457 UYS786457:UZI786457 VIO786457:VJE786457 VSK786457:VTA786457 WCG786457:WCW786457 WMC786457:WMS786457 WVY786457:WWO786457 JM851993:KC851993 TI851993:TY851993 ADE851993:ADU851993 ANA851993:ANQ851993 AWW851993:AXM851993 BGS851993:BHI851993 BQO851993:BRE851993 CAK851993:CBA851993 CKG851993:CKW851993 CUC851993:CUS851993 DDY851993:DEO851993 DNU851993:DOK851993 DXQ851993:DYG851993 EHM851993:EIC851993 ERI851993:ERY851993 FBE851993:FBU851993 FLA851993:FLQ851993 FUW851993:FVM851993 GES851993:GFI851993 GOO851993:GPE851993 GYK851993:GZA851993 HIG851993:HIW851993 HSC851993:HSS851993 IBY851993:ICO851993 ILU851993:IMK851993 IVQ851993:IWG851993 JFM851993:JGC851993 JPI851993:JPY851993 JZE851993:JZU851993 KJA851993:KJQ851993 KSW851993:KTM851993 LCS851993:LDI851993 LMO851993:LNE851993 LWK851993:LXA851993 MGG851993:MGW851993 MQC851993:MQS851993 MZY851993:NAO851993 NJU851993:NKK851993 NTQ851993:NUG851993 ODM851993:OEC851993 ONI851993:ONY851993 OXE851993:OXU851993 PHA851993:PHQ851993 PQW851993:PRM851993 QAS851993:QBI851993 QKO851993:QLE851993 QUK851993:QVA851993 REG851993:REW851993 ROC851993:ROS851993 RXY851993:RYO851993 SHU851993:SIK851993 SRQ851993:SSG851993 TBM851993:TCC851993 TLI851993:TLY851993 TVE851993:TVU851993 UFA851993:UFQ851993 UOW851993:UPM851993 UYS851993:UZI851993 VIO851993:VJE851993 VSK851993:VTA851993 WCG851993:WCW851993 WMC851993:WMS851993 WVY851993:WWO851993 JM917529:KC917529 TI917529:TY917529 ADE917529:ADU917529 ANA917529:ANQ917529 AWW917529:AXM917529 BGS917529:BHI917529 BQO917529:BRE917529 CAK917529:CBA917529 CKG917529:CKW917529 CUC917529:CUS917529 DDY917529:DEO917529 DNU917529:DOK917529 DXQ917529:DYG917529 EHM917529:EIC917529 ERI917529:ERY917529 FBE917529:FBU917529 FLA917529:FLQ917529 FUW917529:FVM917529 GES917529:GFI917529 GOO917529:GPE917529 GYK917529:GZA917529 HIG917529:HIW917529 HSC917529:HSS917529 IBY917529:ICO917529 ILU917529:IMK917529 IVQ917529:IWG917529 JFM917529:JGC917529 JPI917529:JPY917529 JZE917529:JZU917529 KJA917529:KJQ917529 KSW917529:KTM917529 LCS917529:LDI917529 LMO917529:LNE917529 LWK917529:LXA917529 MGG917529:MGW917529 MQC917529:MQS917529 MZY917529:NAO917529 NJU917529:NKK917529 NTQ917529:NUG917529 ODM917529:OEC917529 ONI917529:ONY917529 OXE917529:OXU917529 PHA917529:PHQ917529 PQW917529:PRM917529 QAS917529:QBI917529 QKO917529:QLE917529 QUK917529:QVA917529 REG917529:REW917529 ROC917529:ROS917529 RXY917529:RYO917529 SHU917529:SIK917529 SRQ917529:SSG917529 TBM917529:TCC917529 TLI917529:TLY917529 TVE917529:TVU917529 UFA917529:UFQ917529 UOW917529:UPM917529 UYS917529:UZI917529 VIO917529:VJE917529 VSK917529:VTA917529 WCG917529:WCW917529 WMC917529:WMS917529 WVY917529:WWO917529 JM983065:KC983065 TI983065:TY983065 ADE983065:ADU983065 ANA983065:ANQ983065 AWW983065:AXM983065 BGS983065:BHI983065 BQO983065:BRE983065 CAK983065:CBA983065 CKG983065:CKW983065 CUC983065:CUS983065 DDY983065:DEO983065 DNU983065:DOK983065 DXQ983065:DYG983065 EHM983065:EIC983065 ERI983065:ERY983065 FBE983065:FBU983065 FLA983065:FLQ983065 FUW983065:FVM983065 GES983065:GFI983065 GOO983065:GPE983065 GYK983065:GZA983065 HIG983065:HIW983065 HSC983065:HSS983065 IBY983065:ICO983065 ILU983065:IMK983065 IVQ983065:IWG983065 JFM983065:JGC983065 JPI983065:JPY983065 JZE983065:JZU983065 KJA983065:KJQ983065 KSW983065:KTM983065 LCS983065:LDI983065 LMO983065:LNE983065 LWK983065:LXA983065 MGG983065:MGW983065 MQC983065:MQS983065 MZY983065:NAO983065 NJU983065:NKK983065 NTQ983065:NUG983065 ODM983065:OEC983065 ONI983065:ONY983065 OXE983065:OXU983065 PHA983065:PHQ983065 PQW983065:PRM983065 QAS983065:QBI983065 QKO983065:QLE983065 QUK983065:QVA983065 REG983065:REW983065 ROC983065:ROS983065 RXY983065:RYO983065 SHU983065:SIK983065 SRQ983065:SSG983065 TBM983065:TCC983065 TLI983065:TLY983065 TVE983065:TVU983065 UFA983065:UFQ983065 UOW983065:UPM983065 UYS983065:UZI983065 VIO983065:VJE983065 VSK983065:VTA983065 WCG983065:WCW983065 WMC983065:WMS983065 L29:AN29 L983065:AN983065 L917529:AN917529 L851993:AN851993 L786457:AN786457 L720921:AN720921 L655385:AN655385 L589849:AN589849 L524313:AN524313 L458777:AN458777 L393241:AN393241 L327705:AN327705 L262169:AN262169 L196633:AN196633 L131097:AN131097 L65561:AN65561"/>
    <dataValidation allowBlank="1" prompt="Для выбора выполните двойной щелчок левой клавиши мыши по соответствующей ячейке." sqref="JM65562:KC65565 TI65562:TY65565 ADE65562:ADU65565 ANA65562:ANQ65565 AWW65562:AXM65565 BGS65562:BHI65565 BQO65562:BRE65565 CAK65562:CBA65565 CKG65562:CKW65565 CUC65562:CUS65565 DDY65562:DEO65565 DNU65562:DOK65565 DXQ65562:DYG65565 EHM65562:EIC65565 ERI65562:ERY65565 FBE65562:FBU65565 FLA65562:FLQ65565 FUW65562:FVM65565 GES65562:GFI65565 GOO65562:GPE65565 GYK65562:GZA65565 HIG65562:HIW65565 HSC65562:HSS65565 IBY65562:ICO65565 ILU65562:IMK65565 IVQ65562:IWG65565 JFM65562:JGC65565 JPI65562:JPY65565 JZE65562:JZU65565 KJA65562:KJQ65565 KSW65562:KTM65565 LCS65562:LDI65565 LMO65562:LNE65565 LWK65562:LXA65565 MGG65562:MGW65565 MQC65562:MQS65565 MZY65562:NAO65565 NJU65562:NKK65565 NTQ65562:NUG65565 ODM65562:OEC65565 ONI65562:ONY65565 OXE65562:OXU65565 PHA65562:PHQ65565 PQW65562:PRM65565 QAS65562:QBI65565 QKO65562:QLE65565 QUK65562:QVA65565 REG65562:REW65565 ROC65562:ROS65565 RXY65562:RYO65565 SHU65562:SIK65565 SRQ65562:SSG65565 TBM65562:TCC65565 TLI65562:TLY65565 TVE65562:TVU65565 UFA65562:UFQ65565 UOW65562:UPM65565 UYS65562:UZI65565 VIO65562:VJE65565 VSK65562:VTA65565 WCG65562:WCW65565 WMC65562:WMS65565 WVY65562:WWO65565 JM131098:KC131101 TI131098:TY131101 ADE131098:ADU131101 ANA131098:ANQ131101 AWW131098:AXM131101 BGS131098:BHI131101 BQO131098:BRE131101 CAK131098:CBA131101 CKG131098:CKW131101 CUC131098:CUS131101 DDY131098:DEO131101 DNU131098:DOK131101 DXQ131098:DYG131101 EHM131098:EIC131101 ERI131098:ERY131101 FBE131098:FBU131101 FLA131098:FLQ131101 FUW131098:FVM131101 GES131098:GFI131101 GOO131098:GPE131101 GYK131098:GZA131101 HIG131098:HIW131101 HSC131098:HSS131101 IBY131098:ICO131101 ILU131098:IMK131101 IVQ131098:IWG131101 JFM131098:JGC131101 JPI131098:JPY131101 JZE131098:JZU131101 KJA131098:KJQ131101 KSW131098:KTM131101 LCS131098:LDI131101 LMO131098:LNE131101 LWK131098:LXA131101 MGG131098:MGW131101 MQC131098:MQS131101 MZY131098:NAO131101 NJU131098:NKK131101 NTQ131098:NUG131101 ODM131098:OEC131101 ONI131098:ONY131101 OXE131098:OXU131101 PHA131098:PHQ131101 PQW131098:PRM131101 QAS131098:QBI131101 QKO131098:QLE131101 QUK131098:QVA131101 REG131098:REW131101 ROC131098:ROS131101 RXY131098:RYO131101 SHU131098:SIK131101 SRQ131098:SSG131101 TBM131098:TCC131101 TLI131098:TLY131101 TVE131098:TVU131101 UFA131098:UFQ131101 UOW131098:UPM131101 UYS131098:UZI131101 VIO131098:VJE131101 VSK131098:VTA131101 WCG131098:WCW131101 WMC131098:WMS131101 WVY131098:WWO131101 JM196634:KC196637 TI196634:TY196637 ADE196634:ADU196637 ANA196634:ANQ196637 AWW196634:AXM196637 BGS196634:BHI196637 BQO196634:BRE196637 CAK196634:CBA196637 CKG196634:CKW196637 CUC196634:CUS196637 DDY196634:DEO196637 DNU196634:DOK196637 DXQ196634:DYG196637 EHM196634:EIC196637 ERI196634:ERY196637 FBE196634:FBU196637 FLA196634:FLQ196637 FUW196634:FVM196637 GES196634:GFI196637 GOO196634:GPE196637 GYK196634:GZA196637 HIG196634:HIW196637 HSC196634:HSS196637 IBY196634:ICO196637 ILU196634:IMK196637 IVQ196634:IWG196637 JFM196634:JGC196637 JPI196634:JPY196637 JZE196634:JZU196637 KJA196634:KJQ196637 KSW196634:KTM196637 LCS196634:LDI196637 LMO196634:LNE196637 LWK196634:LXA196637 MGG196634:MGW196637 MQC196634:MQS196637 MZY196634:NAO196637 NJU196634:NKK196637 NTQ196634:NUG196637 ODM196634:OEC196637 ONI196634:ONY196637 OXE196634:OXU196637 PHA196634:PHQ196637 PQW196634:PRM196637 QAS196634:QBI196637 QKO196634:QLE196637 QUK196634:QVA196637 REG196634:REW196637 ROC196634:ROS196637 RXY196634:RYO196637 SHU196634:SIK196637 SRQ196634:SSG196637 TBM196634:TCC196637 TLI196634:TLY196637 TVE196634:TVU196637 UFA196634:UFQ196637 UOW196634:UPM196637 UYS196634:UZI196637 VIO196634:VJE196637 VSK196634:VTA196637 WCG196634:WCW196637 WMC196634:WMS196637 WVY196634:WWO196637 JM262170:KC262173 TI262170:TY262173 ADE262170:ADU262173 ANA262170:ANQ262173 AWW262170:AXM262173 BGS262170:BHI262173 BQO262170:BRE262173 CAK262170:CBA262173 CKG262170:CKW262173 CUC262170:CUS262173 DDY262170:DEO262173 DNU262170:DOK262173 DXQ262170:DYG262173 EHM262170:EIC262173 ERI262170:ERY262173 FBE262170:FBU262173 FLA262170:FLQ262173 FUW262170:FVM262173 GES262170:GFI262173 GOO262170:GPE262173 GYK262170:GZA262173 HIG262170:HIW262173 HSC262170:HSS262173 IBY262170:ICO262173 ILU262170:IMK262173 IVQ262170:IWG262173 JFM262170:JGC262173 JPI262170:JPY262173 JZE262170:JZU262173 KJA262170:KJQ262173 KSW262170:KTM262173 LCS262170:LDI262173 LMO262170:LNE262173 LWK262170:LXA262173 MGG262170:MGW262173 MQC262170:MQS262173 MZY262170:NAO262173 NJU262170:NKK262173 NTQ262170:NUG262173 ODM262170:OEC262173 ONI262170:ONY262173 OXE262170:OXU262173 PHA262170:PHQ262173 PQW262170:PRM262173 QAS262170:QBI262173 QKO262170:QLE262173 QUK262170:QVA262173 REG262170:REW262173 ROC262170:ROS262173 RXY262170:RYO262173 SHU262170:SIK262173 SRQ262170:SSG262173 TBM262170:TCC262173 TLI262170:TLY262173 TVE262170:TVU262173 UFA262170:UFQ262173 UOW262170:UPM262173 UYS262170:UZI262173 VIO262170:VJE262173 VSK262170:VTA262173 WCG262170:WCW262173 WMC262170:WMS262173 WVY262170:WWO262173 JM327706:KC327709 TI327706:TY327709 ADE327706:ADU327709 ANA327706:ANQ327709 AWW327706:AXM327709 BGS327706:BHI327709 BQO327706:BRE327709 CAK327706:CBA327709 CKG327706:CKW327709 CUC327706:CUS327709 DDY327706:DEO327709 DNU327706:DOK327709 DXQ327706:DYG327709 EHM327706:EIC327709 ERI327706:ERY327709 FBE327706:FBU327709 FLA327706:FLQ327709 FUW327706:FVM327709 GES327706:GFI327709 GOO327706:GPE327709 GYK327706:GZA327709 HIG327706:HIW327709 HSC327706:HSS327709 IBY327706:ICO327709 ILU327706:IMK327709 IVQ327706:IWG327709 JFM327706:JGC327709 JPI327706:JPY327709 JZE327706:JZU327709 KJA327706:KJQ327709 KSW327706:KTM327709 LCS327706:LDI327709 LMO327706:LNE327709 LWK327706:LXA327709 MGG327706:MGW327709 MQC327706:MQS327709 MZY327706:NAO327709 NJU327706:NKK327709 NTQ327706:NUG327709 ODM327706:OEC327709 ONI327706:ONY327709 OXE327706:OXU327709 PHA327706:PHQ327709 PQW327706:PRM327709 QAS327706:QBI327709 QKO327706:QLE327709 QUK327706:QVA327709 REG327706:REW327709 ROC327706:ROS327709 RXY327706:RYO327709 SHU327706:SIK327709 SRQ327706:SSG327709 TBM327706:TCC327709 TLI327706:TLY327709 TVE327706:TVU327709 UFA327706:UFQ327709 UOW327706:UPM327709 UYS327706:UZI327709 VIO327706:VJE327709 VSK327706:VTA327709 WCG327706:WCW327709 WMC327706:WMS327709 WVY327706:WWO327709 JM393242:KC393245 TI393242:TY393245 ADE393242:ADU393245 ANA393242:ANQ393245 AWW393242:AXM393245 BGS393242:BHI393245 BQO393242:BRE393245 CAK393242:CBA393245 CKG393242:CKW393245 CUC393242:CUS393245 DDY393242:DEO393245 DNU393242:DOK393245 DXQ393242:DYG393245 EHM393242:EIC393245 ERI393242:ERY393245 FBE393242:FBU393245 FLA393242:FLQ393245 FUW393242:FVM393245 GES393242:GFI393245 GOO393242:GPE393245 GYK393242:GZA393245 HIG393242:HIW393245 HSC393242:HSS393245 IBY393242:ICO393245 ILU393242:IMK393245 IVQ393242:IWG393245 JFM393242:JGC393245 JPI393242:JPY393245 JZE393242:JZU393245 KJA393242:KJQ393245 KSW393242:KTM393245 LCS393242:LDI393245 LMO393242:LNE393245 LWK393242:LXA393245 MGG393242:MGW393245 MQC393242:MQS393245 MZY393242:NAO393245 NJU393242:NKK393245 NTQ393242:NUG393245 ODM393242:OEC393245 ONI393242:ONY393245 OXE393242:OXU393245 PHA393242:PHQ393245 PQW393242:PRM393245 QAS393242:QBI393245 QKO393242:QLE393245 QUK393242:QVA393245 REG393242:REW393245 ROC393242:ROS393245 RXY393242:RYO393245 SHU393242:SIK393245 SRQ393242:SSG393245 TBM393242:TCC393245 TLI393242:TLY393245 TVE393242:TVU393245 UFA393242:UFQ393245 UOW393242:UPM393245 UYS393242:UZI393245 VIO393242:VJE393245 VSK393242:VTA393245 WCG393242:WCW393245 WMC393242:WMS393245 WVY393242:WWO393245 JM458778:KC458781 TI458778:TY458781 ADE458778:ADU458781 ANA458778:ANQ458781 AWW458778:AXM458781 BGS458778:BHI458781 BQO458778:BRE458781 CAK458778:CBA458781 CKG458778:CKW458781 CUC458778:CUS458781 DDY458778:DEO458781 DNU458778:DOK458781 DXQ458778:DYG458781 EHM458778:EIC458781 ERI458778:ERY458781 FBE458778:FBU458781 FLA458778:FLQ458781 FUW458778:FVM458781 GES458778:GFI458781 GOO458778:GPE458781 GYK458778:GZA458781 HIG458778:HIW458781 HSC458778:HSS458781 IBY458778:ICO458781 ILU458778:IMK458781 IVQ458778:IWG458781 JFM458778:JGC458781 JPI458778:JPY458781 JZE458778:JZU458781 KJA458778:KJQ458781 KSW458778:KTM458781 LCS458778:LDI458781 LMO458778:LNE458781 LWK458778:LXA458781 MGG458778:MGW458781 MQC458778:MQS458781 MZY458778:NAO458781 NJU458778:NKK458781 NTQ458778:NUG458781 ODM458778:OEC458781 ONI458778:ONY458781 OXE458778:OXU458781 PHA458778:PHQ458781 PQW458778:PRM458781 QAS458778:QBI458781 QKO458778:QLE458781 QUK458778:QVA458781 REG458778:REW458781 ROC458778:ROS458781 RXY458778:RYO458781 SHU458778:SIK458781 SRQ458778:SSG458781 TBM458778:TCC458781 TLI458778:TLY458781 TVE458778:TVU458781 UFA458778:UFQ458781 UOW458778:UPM458781 UYS458778:UZI458781 VIO458778:VJE458781 VSK458778:VTA458781 WCG458778:WCW458781 WMC458778:WMS458781 WVY458778:WWO458781 JM524314:KC524317 TI524314:TY524317 ADE524314:ADU524317 ANA524314:ANQ524317 AWW524314:AXM524317 BGS524314:BHI524317 BQO524314:BRE524317 CAK524314:CBA524317 CKG524314:CKW524317 CUC524314:CUS524317 DDY524314:DEO524317 DNU524314:DOK524317 DXQ524314:DYG524317 EHM524314:EIC524317 ERI524314:ERY524317 FBE524314:FBU524317 FLA524314:FLQ524317 FUW524314:FVM524317 GES524314:GFI524317 GOO524314:GPE524317 GYK524314:GZA524317 HIG524314:HIW524317 HSC524314:HSS524317 IBY524314:ICO524317 ILU524314:IMK524317 IVQ524314:IWG524317 JFM524314:JGC524317 JPI524314:JPY524317 JZE524314:JZU524317 KJA524314:KJQ524317 KSW524314:KTM524317 LCS524314:LDI524317 LMO524314:LNE524317 LWK524314:LXA524317 MGG524314:MGW524317 MQC524314:MQS524317 MZY524314:NAO524317 NJU524314:NKK524317 NTQ524314:NUG524317 ODM524314:OEC524317 ONI524314:ONY524317 OXE524314:OXU524317 PHA524314:PHQ524317 PQW524314:PRM524317 QAS524314:QBI524317 QKO524314:QLE524317 QUK524314:QVA524317 REG524314:REW524317 ROC524314:ROS524317 RXY524314:RYO524317 SHU524314:SIK524317 SRQ524314:SSG524317 TBM524314:TCC524317 TLI524314:TLY524317 TVE524314:TVU524317 UFA524314:UFQ524317 UOW524314:UPM524317 UYS524314:UZI524317 VIO524314:VJE524317 VSK524314:VTA524317 WCG524314:WCW524317 WMC524314:WMS524317 WVY524314:WWO524317 JM589850:KC589853 TI589850:TY589853 ADE589850:ADU589853 ANA589850:ANQ589853 AWW589850:AXM589853 BGS589850:BHI589853 BQO589850:BRE589853 CAK589850:CBA589853 CKG589850:CKW589853 CUC589850:CUS589853 DDY589850:DEO589853 DNU589850:DOK589853 DXQ589850:DYG589853 EHM589850:EIC589853 ERI589850:ERY589853 FBE589850:FBU589853 FLA589850:FLQ589853 FUW589850:FVM589853 GES589850:GFI589853 GOO589850:GPE589853 GYK589850:GZA589853 HIG589850:HIW589853 HSC589850:HSS589853 IBY589850:ICO589853 ILU589850:IMK589853 IVQ589850:IWG589853 JFM589850:JGC589853 JPI589850:JPY589853 JZE589850:JZU589853 KJA589850:KJQ589853 KSW589850:KTM589853 LCS589850:LDI589853 LMO589850:LNE589853 LWK589850:LXA589853 MGG589850:MGW589853 MQC589850:MQS589853 MZY589850:NAO589853 NJU589850:NKK589853 NTQ589850:NUG589853 ODM589850:OEC589853 ONI589850:ONY589853 OXE589850:OXU589853 PHA589850:PHQ589853 PQW589850:PRM589853 QAS589850:QBI589853 QKO589850:QLE589853 QUK589850:QVA589853 REG589850:REW589853 ROC589850:ROS589853 RXY589850:RYO589853 SHU589850:SIK589853 SRQ589850:SSG589853 TBM589850:TCC589853 TLI589850:TLY589853 TVE589850:TVU589853 UFA589850:UFQ589853 UOW589850:UPM589853 UYS589850:UZI589853 VIO589850:VJE589853 VSK589850:VTA589853 WCG589850:WCW589853 WMC589850:WMS589853 WVY589850:WWO589853 JM655386:KC655389 TI655386:TY655389 ADE655386:ADU655389 ANA655386:ANQ655389 AWW655386:AXM655389 BGS655386:BHI655389 BQO655386:BRE655389 CAK655386:CBA655389 CKG655386:CKW655389 CUC655386:CUS655389 DDY655386:DEO655389 DNU655386:DOK655389 DXQ655386:DYG655389 EHM655386:EIC655389 ERI655386:ERY655389 FBE655386:FBU655389 FLA655386:FLQ655389 FUW655386:FVM655389 GES655386:GFI655389 GOO655386:GPE655389 GYK655386:GZA655389 HIG655386:HIW655389 HSC655386:HSS655389 IBY655386:ICO655389 ILU655386:IMK655389 IVQ655386:IWG655389 JFM655386:JGC655389 JPI655386:JPY655389 JZE655386:JZU655389 KJA655386:KJQ655389 KSW655386:KTM655389 LCS655386:LDI655389 LMO655386:LNE655389 LWK655386:LXA655389 MGG655386:MGW655389 MQC655386:MQS655389 MZY655386:NAO655389 NJU655386:NKK655389 NTQ655386:NUG655389 ODM655386:OEC655389 ONI655386:ONY655389 OXE655386:OXU655389 PHA655386:PHQ655389 PQW655386:PRM655389 QAS655386:QBI655389 QKO655386:QLE655389 QUK655386:QVA655389 REG655386:REW655389 ROC655386:ROS655389 RXY655386:RYO655389 SHU655386:SIK655389 SRQ655386:SSG655389 TBM655386:TCC655389 TLI655386:TLY655389 TVE655386:TVU655389 UFA655386:UFQ655389 UOW655386:UPM655389 UYS655386:UZI655389 VIO655386:VJE655389 VSK655386:VTA655389 WCG655386:WCW655389 WMC655386:WMS655389 WVY655386:WWO655389 JM720922:KC720925 TI720922:TY720925 ADE720922:ADU720925 ANA720922:ANQ720925 AWW720922:AXM720925 BGS720922:BHI720925 BQO720922:BRE720925 CAK720922:CBA720925 CKG720922:CKW720925 CUC720922:CUS720925 DDY720922:DEO720925 DNU720922:DOK720925 DXQ720922:DYG720925 EHM720922:EIC720925 ERI720922:ERY720925 FBE720922:FBU720925 FLA720922:FLQ720925 FUW720922:FVM720925 GES720922:GFI720925 GOO720922:GPE720925 GYK720922:GZA720925 HIG720922:HIW720925 HSC720922:HSS720925 IBY720922:ICO720925 ILU720922:IMK720925 IVQ720922:IWG720925 JFM720922:JGC720925 JPI720922:JPY720925 JZE720922:JZU720925 KJA720922:KJQ720925 KSW720922:KTM720925 LCS720922:LDI720925 LMO720922:LNE720925 LWK720922:LXA720925 MGG720922:MGW720925 MQC720922:MQS720925 MZY720922:NAO720925 NJU720922:NKK720925 NTQ720922:NUG720925 ODM720922:OEC720925 ONI720922:ONY720925 OXE720922:OXU720925 PHA720922:PHQ720925 PQW720922:PRM720925 QAS720922:QBI720925 QKO720922:QLE720925 QUK720922:QVA720925 REG720922:REW720925 ROC720922:ROS720925 RXY720922:RYO720925 SHU720922:SIK720925 SRQ720922:SSG720925 TBM720922:TCC720925 TLI720922:TLY720925 TVE720922:TVU720925 UFA720922:UFQ720925 UOW720922:UPM720925 UYS720922:UZI720925 VIO720922:VJE720925 VSK720922:VTA720925 WCG720922:WCW720925 WMC720922:WMS720925 WVY720922:WWO720925 JM786458:KC786461 TI786458:TY786461 ADE786458:ADU786461 ANA786458:ANQ786461 AWW786458:AXM786461 BGS786458:BHI786461 BQO786458:BRE786461 CAK786458:CBA786461 CKG786458:CKW786461 CUC786458:CUS786461 DDY786458:DEO786461 DNU786458:DOK786461 DXQ786458:DYG786461 EHM786458:EIC786461 ERI786458:ERY786461 FBE786458:FBU786461 FLA786458:FLQ786461 FUW786458:FVM786461 GES786458:GFI786461 GOO786458:GPE786461 GYK786458:GZA786461 HIG786458:HIW786461 HSC786458:HSS786461 IBY786458:ICO786461 ILU786458:IMK786461 IVQ786458:IWG786461 JFM786458:JGC786461 JPI786458:JPY786461 JZE786458:JZU786461 KJA786458:KJQ786461 KSW786458:KTM786461 LCS786458:LDI786461 LMO786458:LNE786461 LWK786458:LXA786461 MGG786458:MGW786461 MQC786458:MQS786461 MZY786458:NAO786461 NJU786458:NKK786461 NTQ786458:NUG786461 ODM786458:OEC786461 ONI786458:ONY786461 OXE786458:OXU786461 PHA786458:PHQ786461 PQW786458:PRM786461 QAS786458:QBI786461 QKO786458:QLE786461 QUK786458:QVA786461 REG786458:REW786461 ROC786458:ROS786461 RXY786458:RYO786461 SHU786458:SIK786461 SRQ786458:SSG786461 TBM786458:TCC786461 TLI786458:TLY786461 TVE786458:TVU786461 UFA786458:UFQ786461 UOW786458:UPM786461 UYS786458:UZI786461 VIO786458:VJE786461 VSK786458:VTA786461 WCG786458:WCW786461 WMC786458:WMS786461 WVY786458:WWO786461 JM851994:KC851997 TI851994:TY851997 ADE851994:ADU851997 ANA851994:ANQ851997 AWW851994:AXM851997 BGS851994:BHI851997 BQO851994:BRE851997 CAK851994:CBA851997 CKG851994:CKW851997 CUC851994:CUS851997 DDY851994:DEO851997 DNU851994:DOK851997 DXQ851994:DYG851997 EHM851994:EIC851997 ERI851994:ERY851997 FBE851994:FBU851997 FLA851994:FLQ851997 FUW851994:FVM851997 GES851994:GFI851997 GOO851994:GPE851997 GYK851994:GZA851997 HIG851994:HIW851997 HSC851994:HSS851997 IBY851994:ICO851997 ILU851994:IMK851997 IVQ851994:IWG851997 JFM851994:JGC851997 JPI851994:JPY851997 JZE851994:JZU851997 KJA851994:KJQ851997 KSW851994:KTM851997 LCS851994:LDI851997 LMO851994:LNE851997 LWK851994:LXA851997 MGG851994:MGW851997 MQC851994:MQS851997 MZY851994:NAO851997 NJU851994:NKK851997 NTQ851994:NUG851997 ODM851994:OEC851997 ONI851994:ONY851997 OXE851994:OXU851997 PHA851994:PHQ851997 PQW851994:PRM851997 QAS851994:QBI851997 QKO851994:QLE851997 QUK851994:QVA851997 REG851994:REW851997 ROC851994:ROS851997 RXY851994:RYO851997 SHU851994:SIK851997 SRQ851994:SSG851997 TBM851994:TCC851997 TLI851994:TLY851997 TVE851994:TVU851997 UFA851994:UFQ851997 UOW851994:UPM851997 UYS851994:UZI851997 VIO851994:VJE851997 VSK851994:VTA851997 WCG851994:WCW851997 WMC851994:WMS851997 WVY851994:WWO851997 JM917530:KC917533 TI917530:TY917533 ADE917530:ADU917533 ANA917530:ANQ917533 AWW917530:AXM917533 BGS917530:BHI917533 BQO917530:BRE917533 CAK917530:CBA917533 CKG917530:CKW917533 CUC917530:CUS917533 DDY917530:DEO917533 DNU917530:DOK917533 DXQ917530:DYG917533 EHM917530:EIC917533 ERI917530:ERY917533 FBE917530:FBU917533 FLA917530:FLQ917533 FUW917530:FVM917533 GES917530:GFI917533 GOO917530:GPE917533 GYK917530:GZA917533 HIG917530:HIW917533 HSC917530:HSS917533 IBY917530:ICO917533 ILU917530:IMK917533 IVQ917530:IWG917533 JFM917530:JGC917533 JPI917530:JPY917533 JZE917530:JZU917533 KJA917530:KJQ917533 KSW917530:KTM917533 LCS917530:LDI917533 LMO917530:LNE917533 LWK917530:LXA917533 MGG917530:MGW917533 MQC917530:MQS917533 MZY917530:NAO917533 NJU917530:NKK917533 NTQ917530:NUG917533 ODM917530:OEC917533 ONI917530:ONY917533 OXE917530:OXU917533 PHA917530:PHQ917533 PQW917530:PRM917533 QAS917530:QBI917533 QKO917530:QLE917533 QUK917530:QVA917533 REG917530:REW917533 ROC917530:ROS917533 RXY917530:RYO917533 SHU917530:SIK917533 SRQ917530:SSG917533 TBM917530:TCC917533 TLI917530:TLY917533 TVE917530:TVU917533 UFA917530:UFQ917533 UOW917530:UPM917533 UYS917530:UZI917533 VIO917530:VJE917533 VSK917530:VTA917533 WCG917530:WCW917533 WMC917530:WMS917533 WVY917530:WWO917533 JM983066:KC983069 TI983066:TY983069 ADE983066:ADU983069 ANA983066:ANQ983069 AWW983066:AXM983069 BGS983066:BHI983069 BQO983066:BRE983069 CAK983066:CBA983069 CKG983066:CKW983069 CUC983066:CUS983069 DDY983066:DEO983069 DNU983066:DOK983069 DXQ983066:DYG983069 EHM983066:EIC983069 ERI983066:ERY983069 FBE983066:FBU983069 FLA983066:FLQ983069 FUW983066:FVM983069 GES983066:GFI983069 GOO983066:GPE983069 GYK983066:GZA983069 HIG983066:HIW983069 HSC983066:HSS983069 IBY983066:ICO983069 ILU983066:IMK983069 IVQ983066:IWG983069 JFM983066:JGC983069 JPI983066:JPY983069 JZE983066:JZU983069 KJA983066:KJQ983069 KSW983066:KTM983069 LCS983066:LDI983069 LMO983066:LNE983069 LWK983066:LXA983069 MGG983066:MGW983069 MQC983066:MQS983069 MZY983066:NAO983069 NJU983066:NKK983069 NTQ983066:NUG983069 ODM983066:OEC983069 ONI983066:ONY983069 OXE983066:OXU983069 PHA983066:PHQ983069 PQW983066:PRM983069 QAS983066:QBI983069 QKO983066:QLE983069 QUK983066:QVA983069 REG983066:REW983069 ROC983066:ROS983069 RXY983066:RYO983069 SHU983066:SIK983069 SRQ983066:SSG983069 TBM983066:TCC983069 TLI983066:TLY983069 TVE983066:TVU983069 UFA983066:UFQ983069 UOW983066:UPM983069 UYS983066:UZI983069 VIO983066:VJE983069 VSK983066:VTA983069 WCG983066:WCW983069 WMC983066:WMS983069 WVY983066:WWO983069 WVY983062:WWO983064 JM65558:KC65560 TI65558:TY65560 ADE65558:ADU65560 ANA65558:ANQ65560 AWW65558:AXM65560 BGS65558:BHI65560 BQO65558:BRE65560 CAK65558:CBA65560 CKG65558:CKW65560 CUC65558:CUS65560 DDY65558:DEO65560 DNU65558:DOK65560 DXQ65558:DYG65560 EHM65558:EIC65560 ERI65558:ERY65560 FBE65558:FBU65560 FLA65558:FLQ65560 FUW65558:FVM65560 GES65558:GFI65560 GOO65558:GPE65560 GYK65558:GZA65560 HIG65558:HIW65560 HSC65558:HSS65560 IBY65558:ICO65560 ILU65558:IMK65560 IVQ65558:IWG65560 JFM65558:JGC65560 JPI65558:JPY65560 JZE65558:JZU65560 KJA65558:KJQ65560 KSW65558:KTM65560 LCS65558:LDI65560 LMO65558:LNE65560 LWK65558:LXA65560 MGG65558:MGW65560 MQC65558:MQS65560 MZY65558:NAO65560 NJU65558:NKK65560 NTQ65558:NUG65560 ODM65558:OEC65560 ONI65558:ONY65560 OXE65558:OXU65560 PHA65558:PHQ65560 PQW65558:PRM65560 QAS65558:QBI65560 QKO65558:QLE65560 QUK65558:QVA65560 REG65558:REW65560 ROC65558:ROS65560 RXY65558:RYO65560 SHU65558:SIK65560 SRQ65558:SSG65560 TBM65558:TCC65560 TLI65558:TLY65560 TVE65558:TVU65560 UFA65558:UFQ65560 UOW65558:UPM65560 UYS65558:UZI65560 VIO65558:VJE65560 VSK65558:VTA65560 WCG65558:WCW65560 WMC65558:WMS65560 WVY65558:WWO65560 JM131094:KC131096 TI131094:TY131096 ADE131094:ADU131096 ANA131094:ANQ131096 AWW131094:AXM131096 BGS131094:BHI131096 BQO131094:BRE131096 CAK131094:CBA131096 CKG131094:CKW131096 CUC131094:CUS131096 DDY131094:DEO131096 DNU131094:DOK131096 DXQ131094:DYG131096 EHM131094:EIC131096 ERI131094:ERY131096 FBE131094:FBU131096 FLA131094:FLQ131096 FUW131094:FVM131096 GES131094:GFI131096 GOO131094:GPE131096 GYK131094:GZA131096 HIG131094:HIW131096 HSC131094:HSS131096 IBY131094:ICO131096 ILU131094:IMK131096 IVQ131094:IWG131096 JFM131094:JGC131096 JPI131094:JPY131096 JZE131094:JZU131096 KJA131094:KJQ131096 KSW131094:KTM131096 LCS131094:LDI131096 LMO131094:LNE131096 LWK131094:LXA131096 MGG131094:MGW131096 MQC131094:MQS131096 MZY131094:NAO131096 NJU131094:NKK131096 NTQ131094:NUG131096 ODM131094:OEC131096 ONI131094:ONY131096 OXE131094:OXU131096 PHA131094:PHQ131096 PQW131094:PRM131096 QAS131094:QBI131096 QKO131094:QLE131096 QUK131094:QVA131096 REG131094:REW131096 ROC131094:ROS131096 RXY131094:RYO131096 SHU131094:SIK131096 SRQ131094:SSG131096 TBM131094:TCC131096 TLI131094:TLY131096 TVE131094:TVU131096 UFA131094:UFQ131096 UOW131094:UPM131096 UYS131094:UZI131096 VIO131094:VJE131096 VSK131094:VTA131096 WCG131094:WCW131096 WMC131094:WMS131096 WVY131094:WWO131096 JM196630:KC196632 TI196630:TY196632 ADE196630:ADU196632 ANA196630:ANQ196632 AWW196630:AXM196632 BGS196630:BHI196632 BQO196630:BRE196632 CAK196630:CBA196632 CKG196630:CKW196632 CUC196630:CUS196632 DDY196630:DEO196632 DNU196630:DOK196632 DXQ196630:DYG196632 EHM196630:EIC196632 ERI196630:ERY196632 FBE196630:FBU196632 FLA196630:FLQ196632 FUW196630:FVM196632 GES196630:GFI196632 GOO196630:GPE196632 GYK196630:GZA196632 HIG196630:HIW196632 HSC196630:HSS196632 IBY196630:ICO196632 ILU196630:IMK196632 IVQ196630:IWG196632 JFM196630:JGC196632 JPI196630:JPY196632 JZE196630:JZU196632 KJA196630:KJQ196632 KSW196630:KTM196632 LCS196630:LDI196632 LMO196630:LNE196632 LWK196630:LXA196632 MGG196630:MGW196632 MQC196630:MQS196632 MZY196630:NAO196632 NJU196630:NKK196632 NTQ196630:NUG196632 ODM196630:OEC196632 ONI196630:ONY196632 OXE196630:OXU196632 PHA196630:PHQ196632 PQW196630:PRM196632 QAS196630:QBI196632 QKO196630:QLE196632 QUK196630:QVA196632 REG196630:REW196632 ROC196630:ROS196632 RXY196630:RYO196632 SHU196630:SIK196632 SRQ196630:SSG196632 TBM196630:TCC196632 TLI196630:TLY196632 TVE196630:TVU196632 UFA196630:UFQ196632 UOW196630:UPM196632 UYS196630:UZI196632 VIO196630:VJE196632 VSK196630:VTA196632 WCG196630:WCW196632 WMC196630:WMS196632 WVY196630:WWO196632 JM262166:KC262168 TI262166:TY262168 ADE262166:ADU262168 ANA262166:ANQ262168 AWW262166:AXM262168 BGS262166:BHI262168 BQO262166:BRE262168 CAK262166:CBA262168 CKG262166:CKW262168 CUC262166:CUS262168 DDY262166:DEO262168 DNU262166:DOK262168 DXQ262166:DYG262168 EHM262166:EIC262168 ERI262166:ERY262168 FBE262166:FBU262168 FLA262166:FLQ262168 FUW262166:FVM262168 GES262166:GFI262168 GOO262166:GPE262168 GYK262166:GZA262168 HIG262166:HIW262168 HSC262166:HSS262168 IBY262166:ICO262168 ILU262166:IMK262168 IVQ262166:IWG262168 JFM262166:JGC262168 JPI262166:JPY262168 JZE262166:JZU262168 KJA262166:KJQ262168 KSW262166:KTM262168 LCS262166:LDI262168 LMO262166:LNE262168 LWK262166:LXA262168 MGG262166:MGW262168 MQC262166:MQS262168 MZY262166:NAO262168 NJU262166:NKK262168 NTQ262166:NUG262168 ODM262166:OEC262168 ONI262166:ONY262168 OXE262166:OXU262168 PHA262166:PHQ262168 PQW262166:PRM262168 QAS262166:QBI262168 QKO262166:QLE262168 QUK262166:QVA262168 REG262166:REW262168 ROC262166:ROS262168 RXY262166:RYO262168 SHU262166:SIK262168 SRQ262166:SSG262168 TBM262166:TCC262168 TLI262166:TLY262168 TVE262166:TVU262168 UFA262166:UFQ262168 UOW262166:UPM262168 UYS262166:UZI262168 VIO262166:VJE262168 VSK262166:VTA262168 WCG262166:WCW262168 WMC262166:WMS262168 WVY262166:WWO262168 JM327702:KC327704 TI327702:TY327704 ADE327702:ADU327704 ANA327702:ANQ327704 AWW327702:AXM327704 BGS327702:BHI327704 BQO327702:BRE327704 CAK327702:CBA327704 CKG327702:CKW327704 CUC327702:CUS327704 DDY327702:DEO327704 DNU327702:DOK327704 DXQ327702:DYG327704 EHM327702:EIC327704 ERI327702:ERY327704 FBE327702:FBU327704 FLA327702:FLQ327704 FUW327702:FVM327704 GES327702:GFI327704 GOO327702:GPE327704 GYK327702:GZA327704 HIG327702:HIW327704 HSC327702:HSS327704 IBY327702:ICO327704 ILU327702:IMK327704 IVQ327702:IWG327704 JFM327702:JGC327704 JPI327702:JPY327704 JZE327702:JZU327704 KJA327702:KJQ327704 KSW327702:KTM327704 LCS327702:LDI327704 LMO327702:LNE327704 LWK327702:LXA327704 MGG327702:MGW327704 MQC327702:MQS327704 MZY327702:NAO327704 NJU327702:NKK327704 NTQ327702:NUG327704 ODM327702:OEC327704 ONI327702:ONY327704 OXE327702:OXU327704 PHA327702:PHQ327704 PQW327702:PRM327704 QAS327702:QBI327704 QKO327702:QLE327704 QUK327702:QVA327704 REG327702:REW327704 ROC327702:ROS327704 RXY327702:RYO327704 SHU327702:SIK327704 SRQ327702:SSG327704 TBM327702:TCC327704 TLI327702:TLY327704 TVE327702:TVU327704 UFA327702:UFQ327704 UOW327702:UPM327704 UYS327702:UZI327704 VIO327702:VJE327704 VSK327702:VTA327704 WCG327702:WCW327704 WMC327702:WMS327704 WVY327702:WWO327704 JM393238:KC393240 TI393238:TY393240 ADE393238:ADU393240 ANA393238:ANQ393240 AWW393238:AXM393240 BGS393238:BHI393240 BQO393238:BRE393240 CAK393238:CBA393240 CKG393238:CKW393240 CUC393238:CUS393240 DDY393238:DEO393240 DNU393238:DOK393240 DXQ393238:DYG393240 EHM393238:EIC393240 ERI393238:ERY393240 FBE393238:FBU393240 FLA393238:FLQ393240 FUW393238:FVM393240 GES393238:GFI393240 GOO393238:GPE393240 GYK393238:GZA393240 HIG393238:HIW393240 HSC393238:HSS393240 IBY393238:ICO393240 ILU393238:IMK393240 IVQ393238:IWG393240 JFM393238:JGC393240 JPI393238:JPY393240 JZE393238:JZU393240 KJA393238:KJQ393240 KSW393238:KTM393240 LCS393238:LDI393240 LMO393238:LNE393240 LWK393238:LXA393240 MGG393238:MGW393240 MQC393238:MQS393240 MZY393238:NAO393240 NJU393238:NKK393240 NTQ393238:NUG393240 ODM393238:OEC393240 ONI393238:ONY393240 OXE393238:OXU393240 PHA393238:PHQ393240 PQW393238:PRM393240 QAS393238:QBI393240 QKO393238:QLE393240 QUK393238:QVA393240 REG393238:REW393240 ROC393238:ROS393240 RXY393238:RYO393240 SHU393238:SIK393240 SRQ393238:SSG393240 TBM393238:TCC393240 TLI393238:TLY393240 TVE393238:TVU393240 UFA393238:UFQ393240 UOW393238:UPM393240 UYS393238:UZI393240 VIO393238:VJE393240 VSK393238:VTA393240 WCG393238:WCW393240 WMC393238:WMS393240 WVY393238:WWO393240 JM458774:KC458776 TI458774:TY458776 ADE458774:ADU458776 ANA458774:ANQ458776 AWW458774:AXM458776 BGS458774:BHI458776 BQO458774:BRE458776 CAK458774:CBA458776 CKG458774:CKW458776 CUC458774:CUS458776 DDY458774:DEO458776 DNU458774:DOK458776 DXQ458774:DYG458776 EHM458774:EIC458776 ERI458774:ERY458776 FBE458774:FBU458776 FLA458774:FLQ458776 FUW458774:FVM458776 GES458774:GFI458776 GOO458774:GPE458776 GYK458774:GZA458776 HIG458774:HIW458776 HSC458774:HSS458776 IBY458774:ICO458776 ILU458774:IMK458776 IVQ458774:IWG458776 JFM458774:JGC458776 JPI458774:JPY458776 JZE458774:JZU458776 KJA458774:KJQ458776 KSW458774:KTM458776 LCS458774:LDI458776 LMO458774:LNE458776 LWK458774:LXA458776 MGG458774:MGW458776 MQC458774:MQS458776 MZY458774:NAO458776 NJU458774:NKK458776 NTQ458774:NUG458776 ODM458774:OEC458776 ONI458774:ONY458776 OXE458774:OXU458776 PHA458774:PHQ458776 PQW458774:PRM458776 QAS458774:QBI458776 QKO458774:QLE458776 QUK458774:QVA458776 REG458774:REW458776 ROC458774:ROS458776 RXY458774:RYO458776 SHU458774:SIK458776 SRQ458774:SSG458776 TBM458774:TCC458776 TLI458774:TLY458776 TVE458774:TVU458776 UFA458774:UFQ458776 UOW458774:UPM458776 UYS458774:UZI458776 VIO458774:VJE458776 VSK458774:VTA458776 WCG458774:WCW458776 WMC458774:WMS458776 WVY458774:WWO458776 JM524310:KC524312 TI524310:TY524312 ADE524310:ADU524312 ANA524310:ANQ524312 AWW524310:AXM524312 BGS524310:BHI524312 BQO524310:BRE524312 CAK524310:CBA524312 CKG524310:CKW524312 CUC524310:CUS524312 DDY524310:DEO524312 DNU524310:DOK524312 DXQ524310:DYG524312 EHM524310:EIC524312 ERI524310:ERY524312 FBE524310:FBU524312 FLA524310:FLQ524312 FUW524310:FVM524312 GES524310:GFI524312 GOO524310:GPE524312 GYK524310:GZA524312 HIG524310:HIW524312 HSC524310:HSS524312 IBY524310:ICO524312 ILU524310:IMK524312 IVQ524310:IWG524312 JFM524310:JGC524312 JPI524310:JPY524312 JZE524310:JZU524312 KJA524310:KJQ524312 KSW524310:KTM524312 LCS524310:LDI524312 LMO524310:LNE524312 LWK524310:LXA524312 MGG524310:MGW524312 MQC524310:MQS524312 MZY524310:NAO524312 NJU524310:NKK524312 NTQ524310:NUG524312 ODM524310:OEC524312 ONI524310:ONY524312 OXE524310:OXU524312 PHA524310:PHQ524312 PQW524310:PRM524312 QAS524310:QBI524312 QKO524310:QLE524312 QUK524310:QVA524312 REG524310:REW524312 ROC524310:ROS524312 RXY524310:RYO524312 SHU524310:SIK524312 SRQ524310:SSG524312 TBM524310:TCC524312 TLI524310:TLY524312 TVE524310:TVU524312 UFA524310:UFQ524312 UOW524310:UPM524312 UYS524310:UZI524312 VIO524310:VJE524312 VSK524310:VTA524312 WCG524310:WCW524312 WMC524310:WMS524312 WVY524310:WWO524312 JM589846:KC589848 TI589846:TY589848 ADE589846:ADU589848 ANA589846:ANQ589848 AWW589846:AXM589848 BGS589846:BHI589848 BQO589846:BRE589848 CAK589846:CBA589848 CKG589846:CKW589848 CUC589846:CUS589848 DDY589846:DEO589848 DNU589846:DOK589848 DXQ589846:DYG589848 EHM589846:EIC589848 ERI589846:ERY589848 FBE589846:FBU589848 FLA589846:FLQ589848 FUW589846:FVM589848 GES589846:GFI589848 GOO589846:GPE589848 GYK589846:GZA589848 HIG589846:HIW589848 HSC589846:HSS589848 IBY589846:ICO589848 ILU589846:IMK589848 IVQ589846:IWG589848 JFM589846:JGC589848 JPI589846:JPY589848 JZE589846:JZU589848 KJA589846:KJQ589848 KSW589846:KTM589848 LCS589846:LDI589848 LMO589846:LNE589848 LWK589846:LXA589848 MGG589846:MGW589848 MQC589846:MQS589848 MZY589846:NAO589848 NJU589846:NKK589848 NTQ589846:NUG589848 ODM589846:OEC589848 ONI589846:ONY589848 OXE589846:OXU589848 PHA589846:PHQ589848 PQW589846:PRM589848 QAS589846:QBI589848 QKO589846:QLE589848 QUK589846:QVA589848 REG589846:REW589848 ROC589846:ROS589848 RXY589846:RYO589848 SHU589846:SIK589848 SRQ589846:SSG589848 TBM589846:TCC589848 TLI589846:TLY589848 TVE589846:TVU589848 UFA589846:UFQ589848 UOW589846:UPM589848 UYS589846:UZI589848 VIO589846:VJE589848 VSK589846:VTA589848 WCG589846:WCW589848 WMC589846:WMS589848 WVY589846:WWO589848 JM655382:KC655384 TI655382:TY655384 ADE655382:ADU655384 ANA655382:ANQ655384 AWW655382:AXM655384 BGS655382:BHI655384 BQO655382:BRE655384 CAK655382:CBA655384 CKG655382:CKW655384 CUC655382:CUS655384 DDY655382:DEO655384 DNU655382:DOK655384 DXQ655382:DYG655384 EHM655382:EIC655384 ERI655382:ERY655384 FBE655382:FBU655384 FLA655382:FLQ655384 FUW655382:FVM655384 GES655382:GFI655384 GOO655382:GPE655384 GYK655382:GZA655384 HIG655382:HIW655384 HSC655382:HSS655384 IBY655382:ICO655384 ILU655382:IMK655384 IVQ655382:IWG655384 JFM655382:JGC655384 JPI655382:JPY655384 JZE655382:JZU655384 KJA655382:KJQ655384 KSW655382:KTM655384 LCS655382:LDI655384 LMO655382:LNE655384 LWK655382:LXA655384 MGG655382:MGW655384 MQC655382:MQS655384 MZY655382:NAO655384 NJU655382:NKK655384 NTQ655382:NUG655384 ODM655382:OEC655384 ONI655382:ONY655384 OXE655382:OXU655384 PHA655382:PHQ655384 PQW655382:PRM655384 QAS655382:QBI655384 QKO655382:QLE655384 QUK655382:QVA655384 REG655382:REW655384 ROC655382:ROS655384 RXY655382:RYO655384 SHU655382:SIK655384 SRQ655382:SSG655384 TBM655382:TCC655384 TLI655382:TLY655384 TVE655382:TVU655384 UFA655382:UFQ655384 UOW655382:UPM655384 UYS655382:UZI655384 VIO655382:VJE655384 VSK655382:VTA655384 WCG655382:WCW655384 WMC655382:WMS655384 WVY655382:WWO655384 JM720918:KC720920 TI720918:TY720920 ADE720918:ADU720920 ANA720918:ANQ720920 AWW720918:AXM720920 BGS720918:BHI720920 BQO720918:BRE720920 CAK720918:CBA720920 CKG720918:CKW720920 CUC720918:CUS720920 DDY720918:DEO720920 DNU720918:DOK720920 DXQ720918:DYG720920 EHM720918:EIC720920 ERI720918:ERY720920 FBE720918:FBU720920 FLA720918:FLQ720920 FUW720918:FVM720920 GES720918:GFI720920 GOO720918:GPE720920 GYK720918:GZA720920 HIG720918:HIW720920 HSC720918:HSS720920 IBY720918:ICO720920 ILU720918:IMK720920 IVQ720918:IWG720920 JFM720918:JGC720920 JPI720918:JPY720920 JZE720918:JZU720920 KJA720918:KJQ720920 KSW720918:KTM720920 LCS720918:LDI720920 LMO720918:LNE720920 LWK720918:LXA720920 MGG720918:MGW720920 MQC720918:MQS720920 MZY720918:NAO720920 NJU720918:NKK720920 NTQ720918:NUG720920 ODM720918:OEC720920 ONI720918:ONY720920 OXE720918:OXU720920 PHA720918:PHQ720920 PQW720918:PRM720920 QAS720918:QBI720920 QKO720918:QLE720920 QUK720918:QVA720920 REG720918:REW720920 ROC720918:ROS720920 RXY720918:RYO720920 SHU720918:SIK720920 SRQ720918:SSG720920 TBM720918:TCC720920 TLI720918:TLY720920 TVE720918:TVU720920 UFA720918:UFQ720920 UOW720918:UPM720920 UYS720918:UZI720920 VIO720918:VJE720920 VSK720918:VTA720920 WCG720918:WCW720920 WMC720918:WMS720920 WVY720918:WWO720920 JM786454:KC786456 TI786454:TY786456 ADE786454:ADU786456 ANA786454:ANQ786456 AWW786454:AXM786456 BGS786454:BHI786456 BQO786454:BRE786456 CAK786454:CBA786456 CKG786454:CKW786456 CUC786454:CUS786456 DDY786454:DEO786456 DNU786454:DOK786456 DXQ786454:DYG786456 EHM786454:EIC786456 ERI786454:ERY786456 FBE786454:FBU786456 FLA786454:FLQ786456 FUW786454:FVM786456 GES786454:GFI786456 GOO786454:GPE786456 GYK786454:GZA786456 HIG786454:HIW786456 HSC786454:HSS786456 IBY786454:ICO786456 ILU786454:IMK786456 IVQ786454:IWG786456 JFM786454:JGC786456 JPI786454:JPY786456 JZE786454:JZU786456 KJA786454:KJQ786456 KSW786454:KTM786456 LCS786454:LDI786456 LMO786454:LNE786456 LWK786454:LXA786456 MGG786454:MGW786456 MQC786454:MQS786456 MZY786454:NAO786456 NJU786454:NKK786456 NTQ786454:NUG786456 ODM786454:OEC786456 ONI786454:ONY786456 OXE786454:OXU786456 PHA786454:PHQ786456 PQW786454:PRM786456 QAS786454:QBI786456 QKO786454:QLE786456 QUK786454:QVA786456 REG786454:REW786456 ROC786454:ROS786456 RXY786454:RYO786456 SHU786454:SIK786456 SRQ786454:SSG786456 TBM786454:TCC786456 TLI786454:TLY786456 TVE786454:TVU786456 UFA786454:UFQ786456 UOW786454:UPM786456 UYS786454:UZI786456 VIO786454:VJE786456 VSK786454:VTA786456 WCG786454:WCW786456 WMC786454:WMS786456 WVY786454:WWO786456 JM851990:KC851992 TI851990:TY851992 ADE851990:ADU851992 ANA851990:ANQ851992 AWW851990:AXM851992 BGS851990:BHI851992 BQO851990:BRE851992 CAK851990:CBA851992 CKG851990:CKW851992 CUC851990:CUS851992 DDY851990:DEO851992 DNU851990:DOK851992 DXQ851990:DYG851992 EHM851990:EIC851992 ERI851990:ERY851992 FBE851990:FBU851992 FLA851990:FLQ851992 FUW851990:FVM851992 GES851990:GFI851992 GOO851990:GPE851992 GYK851990:GZA851992 HIG851990:HIW851992 HSC851990:HSS851992 IBY851990:ICO851992 ILU851990:IMK851992 IVQ851990:IWG851992 JFM851990:JGC851992 JPI851990:JPY851992 JZE851990:JZU851992 KJA851990:KJQ851992 KSW851990:KTM851992 LCS851990:LDI851992 LMO851990:LNE851992 LWK851990:LXA851992 MGG851990:MGW851992 MQC851990:MQS851992 MZY851990:NAO851992 NJU851990:NKK851992 NTQ851990:NUG851992 ODM851990:OEC851992 ONI851990:ONY851992 OXE851990:OXU851992 PHA851990:PHQ851992 PQW851990:PRM851992 QAS851990:QBI851992 QKO851990:QLE851992 QUK851990:QVA851992 REG851990:REW851992 ROC851990:ROS851992 RXY851990:RYO851992 SHU851990:SIK851992 SRQ851990:SSG851992 TBM851990:TCC851992 TLI851990:TLY851992 TVE851990:TVU851992 UFA851990:UFQ851992 UOW851990:UPM851992 UYS851990:UZI851992 VIO851990:VJE851992 VSK851990:VTA851992 WCG851990:WCW851992 WMC851990:WMS851992 WVY851990:WWO851992 JM917526:KC917528 TI917526:TY917528 ADE917526:ADU917528 ANA917526:ANQ917528 AWW917526:AXM917528 BGS917526:BHI917528 BQO917526:BRE917528 CAK917526:CBA917528 CKG917526:CKW917528 CUC917526:CUS917528 DDY917526:DEO917528 DNU917526:DOK917528 DXQ917526:DYG917528 EHM917526:EIC917528 ERI917526:ERY917528 FBE917526:FBU917528 FLA917526:FLQ917528 FUW917526:FVM917528 GES917526:GFI917528 GOO917526:GPE917528 GYK917526:GZA917528 HIG917526:HIW917528 HSC917526:HSS917528 IBY917526:ICO917528 ILU917526:IMK917528 IVQ917526:IWG917528 JFM917526:JGC917528 JPI917526:JPY917528 JZE917526:JZU917528 KJA917526:KJQ917528 KSW917526:KTM917528 LCS917526:LDI917528 LMO917526:LNE917528 LWK917526:LXA917528 MGG917526:MGW917528 MQC917526:MQS917528 MZY917526:NAO917528 NJU917526:NKK917528 NTQ917526:NUG917528 ODM917526:OEC917528 ONI917526:ONY917528 OXE917526:OXU917528 PHA917526:PHQ917528 PQW917526:PRM917528 QAS917526:QBI917528 QKO917526:QLE917528 QUK917526:QVA917528 REG917526:REW917528 ROC917526:ROS917528 RXY917526:RYO917528 SHU917526:SIK917528 SRQ917526:SSG917528 TBM917526:TCC917528 TLI917526:TLY917528 TVE917526:TVU917528 UFA917526:UFQ917528 UOW917526:UPM917528 UYS917526:UZI917528 VIO917526:VJE917528 VSK917526:VTA917528 WCG917526:WCW917528 WMC917526:WMS917528 WVY917526:WWO917528 JM983062:KC983064 TI983062:TY983064 ADE983062:ADU983064 ANA983062:ANQ983064 AWW983062:AXM983064 BGS983062:BHI983064 BQO983062:BRE983064 CAK983062:CBA983064 CKG983062:CKW983064 CUC983062:CUS983064 DDY983062:DEO983064 DNU983062:DOK983064 DXQ983062:DYG983064 EHM983062:EIC983064 ERI983062:ERY983064 FBE983062:FBU983064 FLA983062:FLQ983064 FUW983062:FVM983064 GES983062:GFI983064 GOO983062:GPE983064 GYK983062:GZA983064 HIG983062:HIW983064 HSC983062:HSS983064 IBY983062:ICO983064 ILU983062:IMK983064 IVQ983062:IWG983064 JFM983062:JGC983064 JPI983062:JPY983064 JZE983062:JZU983064 KJA983062:KJQ983064 KSW983062:KTM983064 LCS983062:LDI983064 LMO983062:LNE983064 LWK983062:LXA983064 MGG983062:MGW983064 MQC983062:MQS983064 MZY983062:NAO983064 NJU983062:NKK983064 NTQ983062:NUG983064 ODM983062:OEC983064 ONI983062:ONY983064 OXE983062:OXU983064 PHA983062:PHQ983064 PQW983062:PRM983064 QAS983062:QBI983064 QKO983062:QLE983064 QUK983062:QVA983064 REG983062:REW983064 ROC983062:ROS983064 RXY983062:RYO983064 SHU983062:SIK983064 SRQ983062:SSG983064 TBM983062:TCC983064 TLI983062:TLY983064 TVE983062:TVU983064 UFA983062:UFQ983064 UOW983062:UPM983064 UYS983062:UZI983064 VIO983062:VJE983064 VSK983062:VTA983064 WCG983062:WCW983064 WMC983062:WMS983064 TI26:TY28 JM26:KC28 WVY26:WWO28 WMC26:WMS28 WCG26:WCW28 VSK26:VTA28 VIO26:VJE28 UYS26:UZI28 UOW26:UPM28 UFA26:UFQ28 TVE26:TVU28 TLI26:TLY28 TBM26:TCC28 SRQ26:SSG28 SHU26:SIK28 RXY26:RYO28 ROC26:ROS28 REG26:REW28 QUK26:QVA28 QKO26:QLE28 QAS26:QBI28 PQW26:PRM28 PHA26:PHQ28 OXE26:OXU28 ONI26:ONY28 ODM26:OEC28 NTQ26:NUG28 NJU26:NKK28 MZY26:NAO28 MQC26:MQS28 MGG26:MGW28 LWK26:LXA28 LMO26:LNE28 LCS26:LDI28 KSW26:KTM28 KJA26:KJQ28 JZE26:JZU28 JPI26:JPY28 JFM26:JGC28 IVQ26:IWG28 ILU26:IMK28 IBY26:ICO28 HSC26:HSS28 HIG26:HIW28 GYK26:GZA28 GOO26:GPE28 GES26:GFI28 FUW26:FVM28 FLA26:FLQ28 FBE26:FBU28 ERI26:ERY28 EHM26:EIC28 DXQ26:DYG28 DNU26:DOK28 DDY26:DEO28 CUC26:CUS28 CKG26:CKW28 CAK26:CBA28 BQO26:BRE28 BGS26:BHI28 AWW26:AXM28 ANA26:ANQ28 ADE26:ADU28 AM27:AN28 AM26 L983062:AN983064 L917526:AN917528 L851990:AN851992 L786454:AN786456 L720918:AN720920 L655382:AN655384 L589846:AN589848 L524310:AN524312 L458774:AN458776 L393238:AN393240 L327702:AN327704 L262166:AN262168 L196630:AN196632 L131094:AN131096 L65558:AN65560 L983066:AN983069 L917530:AN917533 L851994:AN851997 L786458:AN786461 L720922:AN720925 L655386:AN655389 L589850:AN589853 L524314:AN524317 L458778:AN458781 L393242:AN393245 L327706:AN327709 L262170:AN262173 L196634:AN196637 L131098:AN131101 L65562:AN65565 L26:AL28"/>
    <dataValidation type="list" allowBlank="1" showInputMessage="1" showErrorMessage="1" errorTitle="Ошибка" error="Выберите значение из списка" sqref="WWB983058 JP23 TL23 ADH23 AND23 AWZ23 BGV23 BQR23 CAN23 CKJ23 CUF23 DEB23 DNX23 DXT23 EHP23 ERL23 FBH23 FLD23 FUZ23 GEV23 GOR23 GYN23 HIJ23 HSF23 ICB23 ILX23 IVT23 JFP23 JPL23 JZH23 KJD23 KSZ23 LCV23 LMR23 LWN23 MGJ23 MQF23 NAB23 NJX23 NTT23 ODP23 ONL23 OXH23 PHD23 PQZ23 QAV23 QKR23 QUN23 REJ23 ROF23 RYB23 SHX23 SRT23 TBP23 TLL23 TVH23 UFD23 UOZ23 UYV23 VIR23 VSN23 WCJ23 WMF23 WWB23 O65554 JP65554 TL65554 ADH65554 AND65554 AWZ65554 BGV65554 BQR65554 CAN65554 CKJ65554 CUF65554 DEB65554 DNX65554 DXT65554 EHP65554 ERL65554 FBH65554 FLD65554 FUZ65554 GEV65554 GOR65554 GYN65554 HIJ65554 HSF65554 ICB65554 ILX65554 IVT65554 JFP65554 JPL65554 JZH65554 KJD65554 KSZ65554 LCV65554 LMR65554 LWN65554 MGJ65554 MQF65554 NAB65554 NJX65554 NTT65554 ODP65554 ONL65554 OXH65554 PHD65554 PQZ65554 QAV65554 QKR65554 QUN65554 REJ65554 ROF65554 RYB65554 SHX65554 SRT65554 TBP65554 TLL65554 TVH65554 UFD65554 UOZ65554 UYV65554 VIR65554 VSN65554 WCJ65554 WMF65554 WWB65554 O131090 JP131090 TL131090 ADH131090 AND131090 AWZ131090 BGV131090 BQR131090 CAN131090 CKJ131090 CUF131090 DEB131090 DNX131090 DXT131090 EHP131090 ERL131090 FBH131090 FLD131090 FUZ131090 GEV131090 GOR131090 GYN131090 HIJ131090 HSF131090 ICB131090 ILX131090 IVT131090 JFP131090 JPL131090 JZH131090 KJD131090 KSZ131090 LCV131090 LMR131090 LWN131090 MGJ131090 MQF131090 NAB131090 NJX131090 NTT131090 ODP131090 ONL131090 OXH131090 PHD131090 PQZ131090 QAV131090 QKR131090 QUN131090 REJ131090 ROF131090 RYB131090 SHX131090 SRT131090 TBP131090 TLL131090 TVH131090 UFD131090 UOZ131090 UYV131090 VIR131090 VSN131090 WCJ131090 WMF131090 WWB131090 O196626 JP196626 TL196626 ADH196626 AND196626 AWZ196626 BGV196626 BQR196626 CAN196626 CKJ196626 CUF196626 DEB196626 DNX196626 DXT196626 EHP196626 ERL196626 FBH196626 FLD196626 FUZ196626 GEV196626 GOR196626 GYN196626 HIJ196626 HSF196626 ICB196626 ILX196626 IVT196626 JFP196626 JPL196626 JZH196626 KJD196626 KSZ196626 LCV196626 LMR196626 LWN196626 MGJ196626 MQF196626 NAB196626 NJX196626 NTT196626 ODP196626 ONL196626 OXH196626 PHD196626 PQZ196626 QAV196626 QKR196626 QUN196626 REJ196626 ROF196626 RYB196626 SHX196626 SRT196626 TBP196626 TLL196626 TVH196626 UFD196626 UOZ196626 UYV196626 VIR196626 VSN196626 WCJ196626 WMF196626 WWB196626 O262162 JP262162 TL262162 ADH262162 AND262162 AWZ262162 BGV262162 BQR262162 CAN262162 CKJ262162 CUF262162 DEB262162 DNX262162 DXT262162 EHP262162 ERL262162 FBH262162 FLD262162 FUZ262162 GEV262162 GOR262162 GYN262162 HIJ262162 HSF262162 ICB262162 ILX262162 IVT262162 JFP262162 JPL262162 JZH262162 KJD262162 KSZ262162 LCV262162 LMR262162 LWN262162 MGJ262162 MQF262162 NAB262162 NJX262162 NTT262162 ODP262162 ONL262162 OXH262162 PHD262162 PQZ262162 QAV262162 QKR262162 QUN262162 REJ262162 ROF262162 RYB262162 SHX262162 SRT262162 TBP262162 TLL262162 TVH262162 UFD262162 UOZ262162 UYV262162 VIR262162 VSN262162 WCJ262162 WMF262162 WWB262162 O327698 JP327698 TL327698 ADH327698 AND327698 AWZ327698 BGV327698 BQR327698 CAN327698 CKJ327698 CUF327698 DEB327698 DNX327698 DXT327698 EHP327698 ERL327698 FBH327698 FLD327698 FUZ327698 GEV327698 GOR327698 GYN327698 HIJ327698 HSF327698 ICB327698 ILX327698 IVT327698 JFP327698 JPL327698 JZH327698 KJD327698 KSZ327698 LCV327698 LMR327698 LWN327698 MGJ327698 MQF327698 NAB327698 NJX327698 NTT327698 ODP327698 ONL327698 OXH327698 PHD327698 PQZ327698 QAV327698 QKR327698 QUN327698 REJ327698 ROF327698 RYB327698 SHX327698 SRT327698 TBP327698 TLL327698 TVH327698 UFD327698 UOZ327698 UYV327698 VIR327698 VSN327698 WCJ327698 WMF327698 WWB327698 O393234 JP393234 TL393234 ADH393234 AND393234 AWZ393234 BGV393234 BQR393234 CAN393234 CKJ393234 CUF393234 DEB393234 DNX393234 DXT393234 EHP393234 ERL393234 FBH393234 FLD393234 FUZ393234 GEV393234 GOR393234 GYN393234 HIJ393234 HSF393234 ICB393234 ILX393234 IVT393234 JFP393234 JPL393234 JZH393234 KJD393234 KSZ393234 LCV393234 LMR393234 LWN393234 MGJ393234 MQF393234 NAB393234 NJX393234 NTT393234 ODP393234 ONL393234 OXH393234 PHD393234 PQZ393234 QAV393234 QKR393234 QUN393234 REJ393234 ROF393234 RYB393234 SHX393234 SRT393234 TBP393234 TLL393234 TVH393234 UFD393234 UOZ393234 UYV393234 VIR393234 VSN393234 WCJ393234 WMF393234 WWB393234 O458770 JP458770 TL458770 ADH458770 AND458770 AWZ458770 BGV458770 BQR458770 CAN458770 CKJ458770 CUF458770 DEB458770 DNX458770 DXT458770 EHP458770 ERL458770 FBH458770 FLD458770 FUZ458770 GEV458770 GOR458770 GYN458770 HIJ458770 HSF458770 ICB458770 ILX458770 IVT458770 JFP458770 JPL458770 JZH458770 KJD458770 KSZ458770 LCV458770 LMR458770 LWN458770 MGJ458770 MQF458770 NAB458770 NJX458770 NTT458770 ODP458770 ONL458770 OXH458770 PHD458770 PQZ458770 QAV458770 QKR458770 QUN458770 REJ458770 ROF458770 RYB458770 SHX458770 SRT458770 TBP458770 TLL458770 TVH458770 UFD458770 UOZ458770 UYV458770 VIR458770 VSN458770 WCJ458770 WMF458770 WWB458770 O524306 JP524306 TL524306 ADH524306 AND524306 AWZ524306 BGV524306 BQR524306 CAN524306 CKJ524306 CUF524306 DEB524306 DNX524306 DXT524306 EHP524306 ERL524306 FBH524306 FLD524306 FUZ524306 GEV524306 GOR524306 GYN524306 HIJ524306 HSF524306 ICB524306 ILX524306 IVT524306 JFP524306 JPL524306 JZH524306 KJD524306 KSZ524306 LCV524306 LMR524306 LWN524306 MGJ524306 MQF524306 NAB524306 NJX524306 NTT524306 ODP524306 ONL524306 OXH524306 PHD524306 PQZ524306 QAV524306 QKR524306 QUN524306 REJ524306 ROF524306 RYB524306 SHX524306 SRT524306 TBP524306 TLL524306 TVH524306 UFD524306 UOZ524306 UYV524306 VIR524306 VSN524306 WCJ524306 WMF524306 WWB524306 O589842 JP589842 TL589842 ADH589842 AND589842 AWZ589842 BGV589842 BQR589842 CAN589842 CKJ589842 CUF589842 DEB589842 DNX589842 DXT589842 EHP589842 ERL589842 FBH589842 FLD589842 FUZ589842 GEV589842 GOR589842 GYN589842 HIJ589842 HSF589842 ICB589842 ILX589842 IVT589842 JFP589842 JPL589842 JZH589842 KJD589842 KSZ589842 LCV589842 LMR589842 LWN589842 MGJ589842 MQF589842 NAB589842 NJX589842 NTT589842 ODP589842 ONL589842 OXH589842 PHD589842 PQZ589842 QAV589842 QKR589842 QUN589842 REJ589842 ROF589842 RYB589842 SHX589842 SRT589842 TBP589842 TLL589842 TVH589842 UFD589842 UOZ589842 UYV589842 VIR589842 VSN589842 WCJ589842 WMF589842 WWB589842 O655378 JP655378 TL655378 ADH655378 AND655378 AWZ655378 BGV655378 BQR655378 CAN655378 CKJ655378 CUF655378 DEB655378 DNX655378 DXT655378 EHP655378 ERL655378 FBH655378 FLD655378 FUZ655378 GEV655378 GOR655378 GYN655378 HIJ655378 HSF655378 ICB655378 ILX655378 IVT655378 JFP655378 JPL655378 JZH655378 KJD655378 KSZ655378 LCV655378 LMR655378 LWN655378 MGJ655378 MQF655378 NAB655378 NJX655378 NTT655378 ODP655378 ONL655378 OXH655378 PHD655378 PQZ655378 QAV655378 QKR655378 QUN655378 REJ655378 ROF655378 RYB655378 SHX655378 SRT655378 TBP655378 TLL655378 TVH655378 UFD655378 UOZ655378 UYV655378 VIR655378 VSN655378 WCJ655378 WMF655378 WWB655378 O720914 JP720914 TL720914 ADH720914 AND720914 AWZ720914 BGV720914 BQR720914 CAN720914 CKJ720914 CUF720914 DEB720914 DNX720914 DXT720914 EHP720914 ERL720914 FBH720914 FLD720914 FUZ720914 GEV720914 GOR720914 GYN720914 HIJ720914 HSF720914 ICB720914 ILX720914 IVT720914 JFP720914 JPL720914 JZH720914 KJD720914 KSZ720914 LCV720914 LMR720914 LWN720914 MGJ720914 MQF720914 NAB720914 NJX720914 NTT720914 ODP720914 ONL720914 OXH720914 PHD720914 PQZ720914 QAV720914 QKR720914 QUN720914 REJ720914 ROF720914 RYB720914 SHX720914 SRT720914 TBP720914 TLL720914 TVH720914 UFD720914 UOZ720914 UYV720914 VIR720914 VSN720914 WCJ720914 WMF720914 WWB720914 O786450 JP786450 TL786450 ADH786450 AND786450 AWZ786450 BGV786450 BQR786450 CAN786450 CKJ786450 CUF786450 DEB786450 DNX786450 DXT786450 EHP786450 ERL786450 FBH786450 FLD786450 FUZ786450 GEV786450 GOR786450 GYN786450 HIJ786450 HSF786450 ICB786450 ILX786450 IVT786450 JFP786450 JPL786450 JZH786450 KJD786450 KSZ786450 LCV786450 LMR786450 LWN786450 MGJ786450 MQF786450 NAB786450 NJX786450 NTT786450 ODP786450 ONL786450 OXH786450 PHD786450 PQZ786450 QAV786450 QKR786450 QUN786450 REJ786450 ROF786450 RYB786450 SHX786450 SRT786450 TBP786450 TLL786450 TVH786450 UFD786450 UOZ786450 UYV786450 VIR786450 VSN786450 WCJ786450 WMF786450 WWB786450 O851986 JP851986 TL851986 ADH851986 AND851986 AWZ851986 BGV851986 BQR851986 CAN851986 CKJ851986 CUF851986 DEB851986 DNX851986 DXT851986 EHP851986 ERL851986 FBH851986 FLD851986 FUZ851986 GEV851986 GOR851986 GYN851986 HIJ851986 HSF851986 ICB851986 ILX851986 IVT851986 JFP851986 JPL851986 JZH851986 KJD851986 KSZ851986 LCV851986 LMR851986 LWN851986 MGJ851986 MQF851986 NAB851986 NJX851986 NTT851986 ODP851986 ONL851986 OXH851986 PHD851986 PQZ851986 QAV851986 QKR851986 QUN851986 REJ851986 ROF851986 RYB851986 SHX851986 SRT851986 TBP851986 TLL851986 TVH851986 UFD851986 UOZ851986 UYV851986 VIR851986 VSN851986 WCJ851986 WMF851986 WWB851986 O917522 JP917522 TL917522 ADH917522 AND917522 AWZ917522 BGV917522 BQR917522 CAN917522 CKJ917522 CUF917522 DEB917522 DNX917522 DXT917522 EHP917522 ERL917522 FBH917522 FLD917522 FUZ917522 GEV917522 GOR917522 GYN917522 HIJ917522 HSF917522 ICB917522 ILX917522 IVT917522 JFP917522 JPL917522 JZH917522 KJD917522 KSZ917522 LCV917522 LMR917522 LWN917522 MGJ917522 MQF917522 NAB917522 NJX917522 NTT917522 ODP917522 ONL917522 OXH917522 PHD917522 PQZ917522 QAV917522 QKR917522 QUN917522 REJ917522 ROF917522 RYB917522 SHX917522 SRT917522 TBP917522 TLL917522 TVH917522 UFD917522 UOZ917522 UYV917522 VIR917522 VSN917522 WCJ917522 WMF917522 WWB917522 O983058 JP983058 TL983058 ADH983058 AND983058 AWZ983058 BGV983058 BQR983058 CAN983058 CKJ983058 CUF983058 DEB983058 DNX983058 DXT983058 EHP983058 ERL983058 FBH983058 FLD983058 FUZ983058 GEV983058 GOR983058 GYN983058 HIJ983058 HSF983058 ICB983058 ILX983058 IVT983058 JFP983058 JPL983058 JZH983058 KJD983058 KSZ983058 LCV983058 LMR983058 LWN983058 MGJ983058 MQF983058 NAB983058 NJX983058 NTT983058 ODP983058 ONL983058 OXH983058 PHD983058 PQZ983058 QAV983058 QKR983058 QUN983058 REJ983058 ROF983058 RYB983058 SHX983058 SRT983058 TBP983058 TLL983058 TVH983058 UFD983058 UOZ983058 UYV983058 VIR983058 VSN983058 WCJ983058 WMF983058 O23 AA65554 AA131090 AA196626 AA262162 AA327698 AA393234 AA458770 AA524306 AA589842 AA655378 AA720914 AA786450 AA851986 AA917522 AA983058 AA23">
      <formula1>kind_of_cons</formula1>
    </dataValidation>
    <dataValidation type="textLength" operator="lessThanOrEqual" allowBlank="1" showInputMessage="1" showErrorMessage="1" errorTitle="Ошибка" error="Допускается ввод не более 900 символов!" sqref="WWO983053:WWO983059 KC18:KC24 TY18:TY24 ADU18:ADU24 ANQ18:ANQ24 AXM18:AXM24 BHI18:BHI24 BRE18:BRE24 CBA18:CBA24 CKW18:CKW24 CUS18:CUS24 DEO18:DEO24 DOK18:DOK24 DYG18:DYG24 EIC18:EIC24 ERY18:ERY24 FBU18:FBU24 FLQ18:FLQ24 FVM18:FVM24 GFI18:GFI24 GPE18:GPE24 GZA18:GZA24 HIW18:HIW24 HSS18:HSS24 ICO18:ICO24 IMK18:IMK24 IWG18:IWG24 JGC18:JGC24 JPY18:JPY24 JZU18:JZU24 KJQ18:KJQ24 KTM18:KTM24 LDI18:LDI24 LNE18:LNE24 LXA18:LXA24 MGW18:MGW24 MQS18:MQS24 NAO18:NAO24 NKK18:NKK24 NUG18:NUG24 OEC18:OEC24 ONY18:ONY24 OXU18:OXU24 PHQ18:PHQ24 PRM18:PRM24 QBI18:QBI24 QLE18:QLE24 QVA18:QVA24 REW18:REW24 ROS18:ROS24 RYO18:RYO24 SIK18:SIK24 SSG18:SSG24 TCC18:TCC24 TLY18:TLY24 TVU18:TVU24 UFQ18:UFQ24 UPM18:UPM24 UZI18:UZI24 VJE18:VJE24 VTA18:VTA24 WCW18:WCW24 WMS18:WMS24 WWO18:WWO24 AN65549:AN65555 KC65549:KC65555 TY65549:TY65555 ADU65549:ADU65555 ANQ65549:ANQ65555 AXM65549:AXM65555 BHI65549:BHI65555 BRE65549:BRE65555 CBA65549:CBA65555 CKW65549:CKW65555 CUS65549:CUS65555 DEO65549:DEO65555 DOK65549:DOK65555 DYG65549:DYG65555 EIC65549:EIC65555 ERY65549:ERY65555 FBU65549:FBU65555 FLQ65549:FLQ65555 FVM65549:FVM65555 GFI65549:GFI65555 GPE65549:GPE65555 GZA65549:GZA65555 HIW65549:HIW65555 HSS65549:HSS65555 ICO65549:ICO65555 IMK65549:IMK65555 IWG65549:IWG65555 JGC65549:JGC65555 JPY65549:JPY65555 JZU65549:JZU65555 KJQ65549:KJQ65555 KTM65549:KTM65555 LDI65549:LDI65555 LNE65549:LNE65555 LXA65549:LXA65555 MGW65549:MGW65555 MQS65549:MQS65555 NAO65549:NAO65555 NKK65549:NKK65555 NUG65549:NUG65555 OEC65549:OEC65555 ONY65549:ONY65555 OXU65549:OXU65555 PHQ65549:PHQ65555 PRM65549:PRM65555 QBI65549:QBI65555 QLE65549:QLE65555 QVA65549:QVA65555 REW65549:REW65555 ROS65549:ROS65555 RYO65549:RYO65555 SIK65549:SIK65555 SSG65549:SSG65555 TCC65549:TCC65555 TLY65549:TLY65555 TVU65549:TVU65555 UFQ65549:UFQ65555 UPM65549:UPM65555 UZI65549:UZI65555 VJE65549:VJE65555 VTA65549:VTA65555 WCW65549:WCW65555 WMS65549:WMS65555 WWO65549:WWO65555 AN131085:AN131091 KC131085:KC131091 TY131085:TY131091 ADU131085:ADU131091 ANQ131085:ANQ131091 AXM131085:AXM131091 BHI131085:BHI131091 BRE131085:BRE131091 CBA131085:CBA131091 CKW131085:CKW131091 CUS131085:CUS131091 DEO131085:DEO131091 DOK131085:DOK131091 DYG131085:DYG131091 EIC131085:EIC131091 ERY131085:ERY131091 FBU131085:FBU131091 FLQ131085:FLQ131091 FVM131085:FVM131091 GFI131085:GFI131091 GPE131085:GPE131091 GZA131085:GZA131091 HIW131085:HIW131091 HSS131085:HSS131091 ICO131085:ICO131091 IMK131085:IMK131091 IWG131085:IWG131091 JGC131085:JGC131091 JPY131085:JPY131091 JZU131085:JZU131091 KJQ131085:KJQ131091 KTM131085:KTM131091 LDI131085:LDI131091 LNE131085:LNE131091 LXA131085:LXA131091 MGW131085:MGW131091 MQS131085:MQS131091 NAO131085:NAO131091 NKK131085:NKK131091 NUG131085:NUG131091 OEC131085:OEC131091 ONY131085:ONY131091 OXU131085:OXU131091 PHQ131085:PHQ131091 PRM131085:PRM131091 QBI131085:QBI131091 QLE131085:QLE131091 QVA131085:QVA131091 REW131085:REW131091 ROS131085:ROS131091 RYO131085:RYO131091 SIK131085:SIK131091 SSG131085:SSG131091 TCC131085:TCC131091 TLY131085:TLY131091 TVU131085:TVU131091 UFQ131085:UFQ131091 UPM131085:UPM131091 UZI131085:UZI131091 VJE131085:VJE131091 VTA131085:VTA131091 WCW131085:WCW131091 WMS131085:WMS131091 WWO131085:WWO131091 AN196621:AN196627 KC196621:KC196627 TY196621:TY196627 ADU196621:ADU196627 ANQ196621:ANQ196627 AXM196621:AXM196627 BHI196621:BHI196627 BRE196621:BRE196627 CBA196621:CBA196627 CKW196621:CKW196627 CUS196621:CUS196627 DEO196621:DEO196627 DOK196621:DOK196627 DYG196621:DYG196627 EIC196621:EIC196627 ERY196621:ERY196627 FBU196621:FBU196627 FLQ196621:FLQ196627 FVM196621:FVM196627 GFI196621:GFI196627 GPE196621:GPE196627 GZA196621:GZA196627 HIW196621:HIW196627 HSS196621:HSS196627 ICO196621:ICO196627 IMK196621:IMK196627 IWG196621:IWG196627 JGC196621:JGC196627 JPY196621:JPY196627 JZU196621:JZU196627 KJQ196621:KJQ196627 KTM196621:KTM196627 LDI196621:LDI196627 LNE196621:LNE196627 LXA196621:LXA196627 MGW196621:MGW196627 MQS196621:MQS196627 NAO196621:NAO196627 NKK196621:NKK196627 NUG196621:NUG196627 OEC196621:OEC196627 ONY196621:ONY196627 OXU196621:OXU196627 PHQ196621:PHQ196627 PRM196621:PRM196627 QBI196621:QBI196627 QLE196621:QLE196627 QVA196621:QVA196627 REW196621:REW196627 ROS196621:ROS196627 RYO196621:RYO196627 SIK196621:SIK196627 SSG196621:SSG196627 TCC196621:TCC196627 TLY196621:TLY196627 TVU196621:TVU196627 UFQ196621:UFQ196627 UPM196621:UPM196627 UZI196621:UZI196627 VJE196621:VJE196627 VTA196621:VTA196627 WCW196621:WCW196627 WMS196621:WMS196627 WWO196621:WWO196627 AN262157:AN262163 KC262157:KC262163 TY262157:TY262163 ADU262157:ADU262163 ANQ262157:ANQ262163 AXM262157:AXM262163 BHI262157:BHI262163 BRE262157:BRE262163 CBA262157:CBA262163 CKW262157:CKW262163 CUS262157:CUS262163 DEO262157:DEO262163 DOK262157:DOK262163 DYG262157:DYG262163 EIC262157:EIC262163 ERY262157:ERY262163 FBU262157:FBU262163 FLQ262157:FLQ262163 FVM262157:FVM262163 GFI262157:GFI262163 GPE262157:GPE262163 GZA262157:GZA262163 HIW262157:HIW262163 HSS262157:HSS262163 ICO262157:ICO262163 IMK262157:IMK262163 IWG262157:IWG262163 JGC262157:JGC262163 JPY262157:JPY262163 JZU262157:JZU262163 KJQ262157:KJQ262163 KTM262157:KTM262163 LDI262157:LDI262163 LNE262157:LNE262163 LXA262157:LXA262163 MGW262157:MGW262163 MQS262157:MQS262163 NAO262157:NAO262163 NKK262157:NKK262163 NUG262157:NUG262163 OEC262157:OEC262163 ONY262157:ONY262163 OXU262157:OXU262163 PHQ262157:PHQ262163 PRM262157:PRM262163 QBI262157:QBI262163 QLE262157:QLE262163 QVA262157:QVA262163 REW262157:REW262163 ROS262157:ROS262163 RYO262157:RYO262163 SIK262157:SIK262163 SSG262157:SSG262163 TCC262157:TCC262163 TLY262157:TLY262163 TVU262157:TVU262163 UFQ262157:UFQ262163 UPM262157:UPM262163 UZI262157:UZI262163 VJE262157:VJE262163 VTA262157:VTA262163 WCW262157:WCW262163 WMS262157:WMS262163 WWO262157:WWO262163 AN327693:AN327699 KC327693:KC327699 TY327693:TY327699 ADU327693:ADU327699 ANQ327693:ANQ327699 AXM327693:AXM327699 BHI327693:BHI327699 BRE327693:BRE327699 CBA327693:CBA327699 CKW327693:CKW327699 CUS327693:CUS327699 DEO327693:DEO327699 DOK327693:DOK327699 DYG327693:DYG327699 EIC327693:EIC327699 ERY327693:ERY327699 FBU327693:FBU327699 FLQ327693:FLQ327699 FVM327693:FVM327699 GFI327693:GFI327699 GPE327693:GPE327699 GZA327693:GZA327699 HIW327693:HIW327699 HSS327693:HSS327699 ICO327693:ICO327699 IMK327693:IMK327699 IWG327693:IWG327699 JGC327693:JGC327699 JPY327693:JPY327699 JZU327693:JZU327699 KJQ327693:KJQ327699 KTM327693:KTM327699 LDI327693:LDI327699 LNE327693:LNE327699 LXA327693:LXA327699 MGW327693:MGW327699 MQS327693:MQS327699 NAO327693:NAO327699 NKK327693:NKK327699 NUG327693:NUG327699 OEC327693:OEC327699 ONY327693:ONY327699 OXU327693:OXU327699 PHQ327693:PHQ327699 PRM327693:PRM327699 QBI327693:QBI327699 QLE327693:QLE327699 QVA327693:QVA327699 REW327693:REW327699 ROS327693:ROS327699 RYO327693:RYO327699 SIK327693:SIK327699 SSG327693:SSG327699 TCC327693:TCC327699 TLY327693:TLY327699 TVU327693:TVU327699 UFQ327693:UFQ327699 UPM327693:UPM327699 UZI327693:UZI327699 VJE327693:VJE327699 VTA327693:VTA327699 WCW327693:WCW327699 WMS327693:WMS327699 WWO327693:WWO327699 AN393229:AN393235 KC393229:KC393235 TY393229:TY393235 ADU393229:ADU393235 ANQ393229:ANQ393235 AXM393229:AXM393235 BHI393229:BHI393235 BRE393229:BRE393235 CBA393229:CBA393235 CKW393229:CKW393235 CUS393229:CUS393235 DEO393229:DEO393235 DOK393229:DOK393235 DYG393229:DYG393235 EIC393229:EIC393235 ERY393229:ERY393235 FBU393229:FBU393235 FLQ393229:FLQ393235 FVM393229:FVM393235 GFI393229:GFI393235 GPE393229:GPE393235 GZA393229:GZA393235 HIW393229:HIW393235 HSS393229:HSS393235 ICO393229:ICO393235 IMK393229:IMK393235 IWG393229:IWG393235 JGC393229:JGC393235 JPY393229:JPY393235 JZU393229:JZU393235 KJQ393229:KJQ393235 KTM393229:KTM393235 LDI393229:LDI393235 LNE393229:LNE393235 LXA393229:LXA393235 MGW393229:MGW393235 MQS393229:MQS393235 NAO393229:NAO393235 NKK393229:NKK393235 NUG393229:NUG393235 OEC393229:OEC393235 ONY393229:ONY393235 OXU393229:OXU393235 PHQ393229:PHQ393235 PRM393229:PRM393235 QBI393229:QBI393235 QLE393229:QLE393235 QVA393229:QVA393235 REW393229:REW393235 ROS393229:ROS393235 RYO393229:RYO393235 SIK393229:SIK393235 SSG393229:SSG393235 TCC393229:TCC393235 TLY393229:TLY393235 TVU393229:TVU393235 UFQ393229:UFQ393235 UPM393229:UPM393235 UZI393229:UZI393235 VJE393229:VJE393235 VTA393229:VTA393235 WCW393229:WCW393235 WMS393229:WMS393235 WWO393229:WWO393235 AN458765:AN458771 KC458765:KC458771 TY458765:TY458771 ADU458765:ADU458771 ANQ458765:ANQ458771 AXM458765:AXM458771 BHI458765:BHI458771 BRE458765:BRE458771 CBA458765:CBA458771 CKW458765:CKW458771 CUS458765:CUS458771 DEO458765:DEO458771 DOK458765:DOK458771 DYG458765:DYG458771 EIC458765:EIC458771 ERY458765:ERY458771 FBU458765:FBU458771 FLQ458765:FLQ458771 FVM458765:FVM458771 GFI458765:GFI458771 GPE458765:GPE458771 GZA458765:GZA458771 HIW458765:HIW458771 HSS458765:HSS458771 ICO458765:ICO458771 IMK458765:IMK458771 IWG458765:IWG458771 JGC458765:JGC458771 JPY458765:JPY458771 JZU458765:JZU458771 KJQ458765:KJQ458771 KTM458765:KTM458771 LDI458765:LDI458771 LNE458765:LNE458771 LXA458765:LXA458771 MGW458765:MGW458771 MQS458765:MQS458771 NAO458765:NAO458771 NKK458765:NKK458771 NUG458765:NUG458771 OEC458765:OEC458771 ONY458765:ONY458771 OXU458765:OXU458771 PHQ458765:PHQ458771 PRM458765:PRM458771 QBI458765:QBI458771 QLE458765:QLE458771 QVA458765:QVA458771 REW458765:REW458771 ROS458765:ROS458771 RYO458765:RYO458771 SIK458765:SIK458771 SSG458765:SSG458771 TCC458765:TCC458771 TLY458765:TLY458771 TVU458765:TVU458771 UFQ458765:UFQ458771 UPM458765:UPM458771 UZI458765:UZI458771 VJE458765:VJE458771 VTA458765:VTA458771 WCW458765:WCW458771 WMS458765:WMS458771 WWO458765:WWO458771 AN524301:AN524307 KC524301:KC524307 TY524301:TY524307 ADU524301:ADU524307 ANQ524301:ANQ524307 AXM524301:AXM524307 BHI524301:BHI524307 BRE524301:BRE524307 CBA524301:CBA524307 CKW524301:CKW524307 CUS524301:CUS524307 DEO524301:DEO524307 DOK524301:DOK524307 DYG524301:DYG524307 EIC524301:EIC524307 ERY524301:ERY524307 FBU524301:FBU524307 FLQ524301:FLQ524307 FVM524301:FVM524307 GFI524301:GFI524307 GPE524301:GPE524307 GZA524301:GZA524307 HIW524301:HIW524307 HSS524301:HSS524307 ICO524301:ICO524307 IMK524301:IMK524307 IWG524301:IWG524307 JGC524301:JGC524307 JPY524301:JPY524307 JZU524301:JZU524307 KJQ524301:KJQ524307 KTM524301:KTM524307 LDI524301:LDI524307 LNE524301:LNE524307 LXA524301:LXA524307 MGW524301:MGW524307 MQS524301:MQS524307 NAO524301:NAO524307 NKK524301:NKK524307 NUG524301:NUG524307 OEC524301:OEC524307 ONY524301:ONY524307 OXU524301:OXU524307 PHQ524301:PHQ524307 PRM524301:PRM524307 QBI524301:QBI524307 QLE524301:QLE524307 QVA524301:QVA524307 REW524301:REW524307 ROS524301:ROS524307 RYO524301:RYO524307 SIK524301:SIK524307 SSG524301:SSG524307 TCC524301:TCC524307 TLY524301:TLY524307 TVU524301:TVU524307 UFQ524301:UFQ524307 UPM524301:UPM524307 UZI524301:UZI524307 VJE524301:VJE524307 VTA524301:VTA524307 WCW524301:WCW524307 WMS524301:WMS524307 WWO524301:WWO524307 AN589837:AN589843 KC589837:KC589843 TY589837:TY589843 ADU589837:ADU589843 ANQ589837:ANQ589843 AXM589837:AXM589843 BHI589837:BHI589843 BRE589837:BRE589843 CBA589837:CBA589843 CKW589837:CKW589843 CUS589837:CUS589843 DEO589837:DEO589843 DOK589837:DOK589843 DYG589837:DYG589843 EIC589837:EIC589843 ERY589837:ERY589843 FBU589837:FBU589843 FLQ589837:FLQ589843 FVM589837:FVM589843 GFI589837:GFI589843 GPE589837:GPE589843 GZA589837:GZA589843 HIW589837:HIW589843 HSS589837:HSS589843 ICO589837:ICO589843 IMK589837:IMK589843 IWG589837:IWG589843 JGC589837:JGC589843 JPY589837:JPY589843 JZU589837:JZU589843 KJQ589837:KJQ589843 KTM589837:KTM589843 LDI589837:LDI589843 LNE589837:LNE589843 LXA589837:LXA589843 MGW589837:MGW589843 MQS589837:MQS589843 NAO589837:NAO589843 NKK589837:NKK589843 NUG589837:NUG589843 OEC589837:OEC589843 ONY589837:ONY589843 OXU589837:OXU589843 PHQ589837:PHQ589843 PRM589837:PRM589843 QBI589837:QBI589843 QLE589837:QLE589843 QVA589837:QVA589843 REW589837:REW589843 ROS589837:ROS589843 RYO589837:RYO589843 SIK589837:SIK589843 SSG589837:SSG589843 TCC589837:TCC589843 TLY589837:TLY589843 TVU589837:TVU589843 UFQ589837:UFQ589843 UPM589837:UPM589843 UZI589837:UZI589843 VJE589837:VJE589843 VTA589837:VTA589843 WCW589837:WCW589843 WMS589837:WMS589843 WWO589837:WWO589843 AN655373:AN655379 KC655373:KC655379 TY655373:TY655379 ADU655373:ADU655379 ANQ655373:ANQ655379 AXM655373:AXM655379 BHI655373:BHI655379 BRE655373:BRE655379 CBA655373:CBA655379 CKW655373:CKW655379 CUS655373:CUS655379 DEO655373:DEO655379 DOK655373:DOK655379 DYG655373:DYG655379 EIC655373:EIC655379 ERY655373:ERY655379 FBU655373:FBU655379 FLQ655373:FLQ655379 FVM655373:FVM655379 GFI655373:GFI655379 GPE655373:GPE655379 GZA655373:GZA655379 HIW655373:HIW655379 HSS655373:HSS655379 ICO655373:ICO655379 IMK655373:IMK655379 IWG655373:IWG655379 JGC655373:JGC655379 JPY655373:JPY655379 JZU655373:JZU655379 KJQ655373:KJQ655379 KTM655373:KTM655379 LDI655373:LDI655379 LNE655373:LNE655379 LXA655373:LXA655379 MGW655373:MGW655379 MQS655373:MQS655379 NAO655373:NAO655379 NKK655373:NKK655379 NUG655373:NUG655379 OEC655373:OEC655379 ONY655373:ONY655379 OXU655373:OXU655379 PHQ655373:PHQ655379 PRM655373:PRM655379 QBI655373:QBI655379 QLE655373:QLE655379 QVA655373:QVA655379 REW655373:REW655379 ROS655373:ROS655379 RYO655373:RYO655379 SIK655373:SIK655379 SSG655373:SSG655379 TCC655373:TCC655379 TLY655373:TLY655379 TVU655373:TVU655379 UFQ655373:UFQ655379 UPM655373:UPM655379 UZI655373:UZI655379 VJE655373:VJE655379 VTA655373:VTA655379 WCW655373:WCW655379 WMS655373:WMS655379 WWO655373:WWO655379 AN720909:AN720915 KC720909:KC720915 TY720909:TY720915 ADU720909:ADU720915 ANQ720909:ANQ720915 AXM720909:AXM720915 BHI720909:BHI720915 BRE720909:BRE720915 CBA720909:CBA720915 CKW720909:CKW720915 CUS720909:CUS720915 DEO720909:DEO720915 DOK720909:DOK720915 DYG720909:DYG720915 EIC720909:EIC720915 ERY720909:ERY720915 FBU720909:FBU720915 FLQ720909:FLQ720915 FVM720909:FVM720915 GFI720909:GFI720915 GPE720909:GPE720915 GZA720909:GZA720915 HIW720909:HIW720915 HSS720909:HSS720915 ICO720909:ICO720915 IMK720909:IMK720915 IWG720909:IWG720915 JGC720909:JGC720915 JPY720909:JPY720915 JZU720909:JZU720915 KJQ720909:KJQ720915 KTM720909:KTM720915 LDI720909:LDI720915 LNE720909:LNE720915 LXA720909:LXA720915 MGW720909:MGW720915 MQS720909:MQS720915 NAO720909:NAO720915 NKK720909:NKK720915 NUG720909:NUG720915 OEC720909:OEC720915 ONY720909:ONY720915 OXU720909:OXU720915 PHQ720909:PHQ720915 PRM720909:PRM720915 QBI720909:QBI720915 QLE720909:QLE720915 QVA720909:QVA720915 REW720909:REW720915 ROS720909:ROS720915 RYO720909:RYO720915 SIK720909:SIK720915 SSG720909:SSG720915 TCC720909:TCC720915 TLY720909:TLY720915 TVU720909:TVU720915 UFQ720909:UFQ720915 UPM720909:UPM720915 UZI720909:UZI720915 VJE720909:VJE720915 VTA720909:VTA720915 WCW720909:WCW720915 WMS720909:WMS720915 WWO720909:WWO720915 AN786445:AN786451 KC786445:KC786451 TY786445:TY786451 ADU786445:ADU786451 ANQ786445:ANQ786451 AXM786445:AXM786451 BHI786445:BHI786451 BRE786445:BRE786451 CBA786445:CBA786451 CKW786445:CKW786451 CUS786445:CUS786451 DEO786445:DEO786451 DOK786445:DOK786451 DYG786445:DYG786451 EIC786445:EIC786451 ERY786445:ERY786451 FBU786445:FBU786451 FLQ786445:FLQ786451 FVM786445:FVM786451 GFI786445:GFI786451 GPE786445:GPE786451 GZA786445:GZA786451 HIW786445:HIW786451 HSS786445:HSS786451 ICO786445:ICO786451 IMK786445:IMK786451 IWG786445:IWG786451 JGC786445:JGC786451 JPY786445:JPY786451 JZU786445:JZU786451 KJQ786445:KJQ786451 KTM786445:KTM786451 LDI786445:LDI786451 LNE786445:LNE786451 LXA786445:LXA786451 MGW786445:MGW786451 MQS786445:MQS786451 NAO786445:NAO786451 NKK786445:NKK786451 NUG786445:NUG786451 OEC786445:OEC786451 ONY786445:ONY786451 OXU786445:OXU786451 PHQ786445:PHQ786451 PRM786445:PRM786451 QBI786445:QBI786451 QLE786445:QLE786451 QVA786445:QVA786451 REW786445:REW786451 ROS786445:ROS786451 RYO786445:RYO786451 SIK786445:SIK786451 SSG786445:SSG786451 TCC786445:TCC786451 TLY786445:TLY786451 TVU786445:TVU786451 UFQ786445:UFQ786451 UPM786445:UPM786451 UZI786445:UZI786451 VJE786445:VJE786451 VTA786445:VTA786451 WCW786445:WCW786451 WMS786445:WMS786451 WWO786445:WWO786451 AN851981:AN851987 KC851981:KC851987 TY851981:TY851987 ADU851981:ADU851987 ANQ851981:ANQ851987 AXM851981:AXM851987 BHI851981:BHI851987 BRE851981:BRE851987 CBA851981:CBA851987 CKW851981:CKW851987 CUS851981:CUS851987 DEO851981:DEO851987 DOK851981:DOK851987 DYG851981:DYG851987 EIC851981:EIC851987 ERY851981:ERY851987 FBU851981:FBU851987 FLQ851981:FLQ851987 FVM851981:FVM851987 GFI851981:GFI851987 GPE851981:GPE851987 GZA851981:GZA851987 HIW851981:HIW851987 HSS851981:HSS851987 ICO851981:ICO851987 IMK851981:IMK851987 IWG851981:IWG851987 JGC851981:JGC851987 JPY851981:JPY851987 JZU851981:JZU851987 KJQ851981:KJQ851987 KTM851981:KTM851987 LDI851981:LDI851987 LNE851981:LNE851987 LXA851981:LXA851987 MGW851981:MGW851987 MQS851981:MQS851987 NAO851981:NAO851987 NKK851981:NKK851987 NUG851981:NUG851987 OEC851981:OEC851987 ONY851981:ONY851987 OXU851981:OXU851987 PHQ851981:PHQ851987 PRM851981:PRM851987 QBI851981:QBI851987 QLE851981:QLE851987 QVA851981:QVA851987 REW851981:REW851987 ROS851981:ROS851987 RYO851981:RYO851987 SIK851981:SIK851987 SSG851981:SSG851987 TCC851981:TCC851987 TLY851981:TLY851987 TVU851981:TVU851987 UFQ851981:UFQ851987 UPM851981:UPM851987 UZI851981:UZI851987 VJE851981:VJE851987 VTA851981:VTA851987 WCW851981:WCW851987 WMS851981:WMS851987 WWO851981:WWO851987 AN917517:AN917523 KC917517:KC917523 TY917517:TY917523 ADU917517:ADU917523 ANQ917517:ANQ917523 AXM917517:AXM917523 BHI917517:BHI917523 BRE917517:BRE917523 CBA917517:CBA917523 CKW917517:CKW917523 CUS917517:CUS917523 DEO917517:DEO917523 DOK917517:DOK917523 DYG917517:DYG917523 EIC917517:EIC917523 ERY917517:ERY917523 FBU917517:FBU917523 FLQ917517:FLQ917523 FVM917517:FVM917523 GFI917517:GFI917523 GPE917517:GPE917523 GZA917517:GZA917523 HIW917517:HIW917523 HSS917517:HSS917523 ICO917517:ICO917523 IMK917517:IMK917523 IWG917517:IWG917523 JGC917517:JGC917523 JPY917517:JPY917523 JZU917517:JZU917523 KJQ917517:KJQ917523 KTM917517:KTM917523 LDI917517:LDI917523 LNE917517:LNE917523 LXA917517:LXA917523 MGW917517:MGW917523 MQS917517:MQS917523 NAO917517:NAO917523 NKK917517:NKK917523 NUG917517:NUG917523 OEC917517:OEC917523 ONY917517:ONY917523 OXU917517:OXU917523 PHQ917517:PHQ917523 PRM917517:PRM917523 QBI917517:QBI917523 QLE917517:QLE917523 QVA917517:QVA917523 REW917517:REW917523 ROS917517:ROS917523 RYO917517:RYO917523 SIK917517:SIK917523 SSG917517:SSG917523 TCC917517:TCC917523 TLY917517:TLY917523 TVU917517:TVU917523 UFQ917517:UFQ917523 UPM917517:UPM917523 UZI917517:UZI917523 VJE917517:VJE917523 VTA917517:VTA917523 WCW917517:WCW917523 WMS917517:WMS917523 WWO917517:WWO917523 AN983053:AN983059 KC983053:KC983059 TY983053:TY983059 ADU983053:ADU983059 ANQ983053:ANQ983059 AXM983053:AXM983059 BHI983053:BHI983059 BRE983053:BRE983059 CBA983053:CBA983059 CKW983053:CKW983059 CUS983053:CUS983059 DEO983053:DEO983059 DOK983053:DOK983059 DYG983053:DYG983059 EIC983053:EIC983059 ERY983053:ERY983059 FBU983053:FBU983059 FLQ983053:FLQ983059 FVM983053:FVM983059 GFI983053:GFI983059 GPE983053:GPE983059 GZA983053:GZA983059 HIW983053:HIW983059 HSS983053:HSS983059 ICO983053:ICO983059 IMK983053:IMK983059 IWG983053:IWG983059 JGC983053:JGC983059 JPY983053:JPY983059 JZU983053:JZU983059 KJQ983053:KJQ983059 KTM983053:KTM983059 LDI983053:LDI983059 LNE983053:LNE983059 LXA983053:LXA983059 MGW983053:MGW983059 MQS983053:MQS983059 NAO983053:NAO983059 NKK983053:NKK983059 NUG983053:NUG983059 OEC983053:OEC983059 ONY983053:ONY983059 OXU983053:OXU983059 PHQ983053:PHQ983059 PRM983053:PRM983059 QBI983053:QBI983059 QLE983053:QLE983059 QVA983053:QVA983059 REW983053:REW983059 ROS983053:ROS983059 RYO983053:RYO983059 SIK983053:SIK983059 SSG983053:SSG983059 TCC983053:TCC983059 TLY983053:TLY983059 TVU983053:TVU983059 UFQ983053:UFQ983059 UPM983053:UPM983059 UZI983053:UZI983059 VJE983053:VJE983059 VTA983053:VTA983059 WCW983053:WCW983059 WMS983053:WMS983059">
      <formula1>900</formula1>
    </dataValidation>
    <dataValidation type="list" allowBlank="1" showInputMessage="1" errorTitle="Ошибка" error="Выберите значение из списка" prompt="Выберите значение из списка" sqref="WVZ983059 JN24 TJ24 ADF24 ANB24 AWX24 BGT24 BQP24 CAL24 CKH24 CUD24 DDZ24 DNV24 DXR24 EHN24 ERJ24 FBF24 FLB24 FUX24 GET24 GOP24 GYL24 HIH24 HSD24 IBZ24 ILV24 IVR24 JFN24 JPJ24 JZF24 KJB24 KSX24 LCT24 LMP24 LWL24 MGH24 MQD24 MZZ24 NJV24 NTR24 ODN24 ONJ24 OXF24 PHB24 PQX24 QAT24 QKP24 QUL24 REH24 ROD24 RXZ24 SHV24 SRR24 TBN24 TLJ24 TVF24 UFB24 UOX24 UYT24 VIP24 VSL24 WCH24 WMD24 WVZ24 M65555 JN65555 TJ65555 ADF65555 ANB65555 AWX65555 BGT65555 BQP65555 CAL65555 CKH65555 CUD65555 DDZ65555 DNV65555 DXR65555 EHN65555 ERJ65555 FBF65555 FLB65555 FUX65555 GET65555 GOP65555 GYL65555 HIH65555 HSD65555 IBZ65555 ILV65555 IVR65555 JFN65555 JPJ65555 JZF65555 KJB65555 KSX65555 LCT65555 LMP65555 LWL65555 MGH65555 MQD65555 MZZ65555 NJV65555 NTR65555 ODN65555 ONJ65555 OXF65555 PHB65555 PQX65555 QAT65555 QKP65555 QUL65555 REH65555 ROD65555 RXZ65555 SHV65555 SRR65555 TBN65555 TLJ65555 TVF65555 UFB65555 UOX65555 UYT65555 VIP65555 VSL65555 WCH65555 WMD65555 WVZ65555 M131091 JN131091 TJ131091 ADF131091 ANB131091 AWX131091 BGT131091 BQP131091 CAL131091 CKH131091 CUD131091 DDZ131091 DNV131091 DXR131091 EHN131091 ERJ131091 FBF131091 FLB131091 FUX131091 GET131091 GOP131091 GYL131091 HIH131091 HSD131091 IBZ131091 ILV131091 IVR131091 JFN131091 JPJ131091 JZF131091 KJB131091 KSX131091 LCT131091 LMP131091 LWL131091 MGH131091 MQD131091 MZZ131091 NJV131091 NTR131091 ODN131091 ONJ131091 OXF131091 PHB131091 PQX131091 QAT131091 QKP131091 QUL131091 REH131091 ROD131091 RXZ131091 SHV131091 SRR131091 TBN131091 TLJ131091 TVF131091 UFB131091 UOX131091 UYT131091 VIP131091 VSL131091 WCH131091 WMD131091 WVZ131091 M196627 JN196627 TJ196627 ADF196627 ANB196627 AWX196627 BGT196627 BQP196627 CAL196627 CKH196627 CUD196627 DDZ196627 DNV196627 DXR196627 EHN196627 ERJ196627 FBF196627 FLB196627 FUX196627 GET196627 GOP196627 GYL196627 HIH196627 HSD196627 IBZ196627 ILV196627 IVR196627 JFN196627 JPJ196627 JZF196627 KJB196627 KSX196627 LCT196627 LMP196627 LWL196627 MGH196627 MQD196627 MZZ196627 NJV196627 NTR196627 ODN196627 ONJ196627 OXF196627 PHB196627 PQX196627 QAT196627 QKP196627 QUL196627 REH196627 ROD196627 RXZ196627 SHV196627 SRR196627 TBN196627 TLJ196627 TVF196627 UFB196627 UOX196627 UYT196627 VIP196627 VSL196627 WCH196627 WMD196627 WVZ196627 M262163 JN262163 TJ262163 ADF262163 ANB262163 AWX262163 BGT262163 BQP262163 CAL262163 CKH262163 CUD262163 DDZ262163 DNV262163 DXR262163 EHN262163 ERJ262163 FBF262163 FLB262163 FUX262163 GET262163 GOP262163 GYL262163 HIH262163 HSD262163 IBZ262163 ILV262163 IVR262163 JFN262163 JPJ262163 JZF262163 KJB262163 KSX262163 LCT262163 LMP262163 LWL262163 MGH262163 MQD262163 MZZ262163 NJV262163 NTR262163 ODN262163 ONJ262163 OXF262163 PHB262163 PQX262163 QAT262163 QKP262163 QUL262163 REH262163 ROD262163 RXZ262163 SHV262163 SRR262163 TBN262163 TLJ262163 TVF262163 UFB262163 UOX262163 UYT262163 VIP262163 VSL262163 WCH262163 WMD262163 WVZ262163 M327699 JN327699 TJ327699 ADF327699 ANB327699 AWX327699 BGT327699 BQP327699 CAL327699 CKH327699 CUD327699 DDZ327699 DNV327699 DXR327699 EHN327699 ERJ327699 FBF327699 FLB327699 FUX327699 GET327699 GOP327699 GYL327699 HIH327699 HSD327699 IBZ327699 ILV327699 IVR327699 JFN327699 JPJ327699 JZF327699 KJB327699 KSX327699 LCT327699 LMP327699 LWL327699 MGH327699 MQD327699 MZZ327699 NJV327699 NTR327699 ODN327699 ONJ327699 OXF327699 PHB327699 PQX327699 QAT327699 QKP327699 QUL327699 REH327699 ROD327699 RXZ327699 SHV327699 SRR327699 TBN327699 TLJ327699 TVF327699 UFB327699 UOX327699 UYT327699 VIP327699 VSL327699 WCH327699 WMD327699 WVZ327699 M393235 JN393235 TJ393235 ADF393235 ANB393235 AWX393235 BGT393235 BQP393235 CAL393235 CKH393235 CUD393235 DDZ393235 DNV393235 DXR393235 EHN393235 ERJ393235 FBF393235 FLB393235 FUX393235 GET393235 GOP393235 GYL393235 HIH393235 HSD393235 IBZ393235 ILV393235 IVR393235 JFN393235 JPJ393235 JZF393235 KJB393235 KSX393235 LCT393235 LMP393235 LWL393235 MGH393235 MQD393235 MZZ393235 NJV393235 NTR393235 ODN393235 ONJ393235 OXF393235 PHB393235 PQX393235 QAT393235 QKP393235 QUL393235 REH393235 ROD393235 RXZ393235 SHV393235 SRR393235 TBN393235 TLJ393235 TVF393235 UFB393235 UOX393235 UYT393235 VIP393235 VSL393235 WCH393235 WMD393235 WVZ393235 M458771 JN458771 TJ458771 ADF458771 ANB458771 AWX458771 BGT458771 BQP458771 CAL458771 CKH458771 CUD458771 DDZ458771 DNV458771 DXR458771 EHN458771 ERJ458771 FBF458771 FLB458771 FUX458771 GET458771 GOP458771 GYL458771 HIH458771 HSD458771 IBZ458771 ILV458771 IVR458771 JFN458771 JPJ458771 JZF458771 KJB458771 KSX458771 LCT458771 LMP458771 LWL458771 MGH458771 MQD458771 MZZ458771 NJV458771 NTR458771 ODN458771 ONJ458771 OXF458771 PHB458771 PQX458771 QAT458771 QKP458771 QUL458771 REH458771 ROD458771 RXZ458771 SHV458771 SRR458771 TBN458771 TLJ458771 TVF458771 UFB458771 UOX458771 UYT458771 VIP458771 VSL458771 WCH458771 WMD458771 WVZ458771 M524307 JN524307 TJ524307 ADF524307 ANB524307 AWX524307 BGT524307 BQP524307 CAL524307 CKH524307 CUD524307 DDZ524307 DNV524307 DXR524307 EHN524307 ERJ524307 FBF524307 FLB524307 FUX524307 GET524307 GOP524307 GYL524307 HIH524307 HSD524307 IBZ524307 ILV524307 IVR524307 JFN524307 JPJ524307 JZF524307 KJB524307 KSX524307 LCT524307 LMP524307 LWL524307 MGH524307 MQD524307 MZZ524307 NJV524307 NTR524307 ODN524307 ONJ524307 OXF524307 PHB524307 PQX524307 QAT524307 QKP524307 QUL524307 REH524307 ROD524307 RXZ524307 SHV524307 SRR524307 TBN524307 TLJ524307 TVF524307 UFB524307 UOX524307 UYT524307 VIP524307 VSL524307 WCH524307 WMD524307 WVZ524307 M589843 JN589843 TJ589843 ADF589843 ANB589843 AWX589843 BGT589843 BQP589843 CAL589843 CKH589843 CUD589843 DDZ589843 DNV589843 DXR589843 EHN589843 ERJ589843 FBF589843 FLB589843 FUX589843 GET589843 GOP589843 GYL589843 HIH589843 HSD589843 IBZ589843 ILV589843 IVR589843 JFN589843 JPJ589843 JZF589843 KJB589843 KSX589843 LCT589843 LMP589843 LWL589843 MGH589843 MQD589843 MZZ589843 NJV589843 NTR589843 ODN589843 ONJ589843 OXF589843 PHB589843 PQX589843 QAT589843 QKP589843 QUL589843 REH589843 ROD589843 RXZ589843 SHV589843 SRR589843 TBN589843 TLJ589843 TVF589843 UFB589843 UOX589843 UYT589843 VIP589843 VSL589843 WCH589843 WMD589843 WVZ589843 M655379 JN655379 TJ655379 ADF655379 ANB655379 AWX655379 BGT655379 BQP655379 CAL655379 CKH655379 CUD655379 DDZ655379 DNV655379 DXR655379 EHN655379 ERJ655379 FBF655379 FLB655379 FUX655379 GET655379 GOP655379 GYL655379 HIH655379 HSD655379 IBZ655379 ILV655379 IVR655379 JFN655379 JPJ655379 JZF655379 KJB655379 KSX655379 LCT655379 LMP655379 LWL655379 MGH655379 MQD655379 MZZ655379 NJV655379 NTR655379 ODN655379 ONJ655379 OXF655379 PHB655379 PQX655379 QAT655379 QKP655379 QUL655379 REH655379 ROD655379 RXZ655379 SHV655379 SRR655379 TBN655379 TLJ655379 TVF655379 UFB655379 UOX655379 UYT655379 VIP655379 VSL655379 WCH655379 WMD655379 WVZ655379 M720915 JN720915 TJ720915 ADF720915 ANB720915 AWX720915 BGT720915 BQP720915 CAL720915 CKH720915 CUD720915 DDZ720915 DNV720915 DXR720915 EHN720915 ERJ720915 FBF720915 FLB720915 FUX720915 GET720915 GOP720915 GYL720915 HIH720915 HSD720915 IBZ720915 ILV720915 IVR720915 JFN720915 JPJ720915 JZF720915 KJB720915 KSX720915 LCT720915 LMP720915 LWL720915 MGH720915 MQD720915 MZZ720915 NJV720915 NTR720915 ODN720915 ONJ720915 OXF720915 PHB720915 PQX720915 QAT720915 QKP720915 QUL720915 REH720915 ROD720915 RXZ720915 SHV720915 SRR720915 TBN720915 TLJ720915 TVF720915 UFB720915 UOX720915 UYT720915 VIP720915 VSL720915 WCH720915 WMD720915 WVZ720915 M786451 JN786451 TJ786451 ADF786451 ANB786451 AWX786451 BGT786451 BQP786451 CAL786451 CKH786451 CUD786451 DDZ786451 DNV786451 DXR786451 EHN786451 ERJ786451 FBF786451 FLB786451 FUX786451 GET786451 GOP786451 GYL786451 HIH786451 HSD786451 IBZ786451 ILV786451 IVR786451 JFN786451 JPJ786451 JZF786451 KJB786451 KSX786451 LCT786451 LMP786451 LWL786451 MGH786451 MQD786451 MZZ786451 NJV786451 NTR786451 ODN786451 ONJ786451 OXF786451 PHB786451 PQX786451 QAT786451 QKP786451 QUL786451 REH786451 ROD786451 RXZ786451 SHV786451 SRR786451 TBN786451 TLJ786451 TVF786451 UFB786451 UOX786451 UYT786451 VIP786451 VSL786451 WCH786451 WMD786451 WVZ786451 M851987 JN851987 TJ851987 ADF851987 ANB851987 AWX851987 BGT851987 BQP851987 CAL851987 CKH851987 CUD851987 DDZ851987 DNV851987 DXR851987 EHN851987 ERJ851987 FBF851987 FLB851987 FUX851987 GET851987 GOP851987 GYL851987 HIH851987 HSD851987 IBZ851987 ILV851987 IVR851987 JFN851987 JPJ851987 JZF851987 KJB851987 KSX851987 LCT851987 LMP851987 LWL851987 MGH851987 MQD851987 MZZ851987 NJV851987 NTR851987 ODN851987 ONJ851987 OXF851987 PHB851987 PQX851987 QAT851987 QKP851987 QUL851987 REH851987 ROD851987 RXZ851987 SHV851987 SRR851987 TBN851987 TLJ851987 TVF851987 UFB851987 UOX851987 UYT851987 VIP851987 VSL851987 WCH851987 WMD851987 WVZ851987 M917523 JN917523 TJ917523 ADF917523 ANB917523 AWX917523 BGT917523 BQP917523 CAL917523 CKH917523 CUD917523 DDZ917523 DNV917523 DXR917523 EHN917523 ERJ917523 FBF917523 FLB917523 FUX917523 GET917523 GOP917523 GYL917523 HIH917523 HSD917523 IBZ917523 ILV917523 IVR917523 JFN917523 JPJ917523 JZF917523 KJB917523 KSX917523 LCT917523 LMP917523 LWL917523 MGH917523 MQD917523 MZZ917523 NJV917523 NTR917523 ODN917523 ONJ917523 OXF917523 PHB917523 PQX917523 QAT917523 QKP917523 QUL917523 REH917523 ROD917523 RXZ917523 SHV917523 SRR917523 TBN917523 TLJ917523 TVF917523 UFB917523 UOX917523 UYT917523 VIP917523 VSL917523 WCH917523 WMD917523 WVZ917523 M983059 JN983059 TJ983059 ADF983059 ANB983059 AWX983059 BGT983059 BQP983059 CAL983059 CKH983059 CUD983059 DDZ983059 DNV983059 DXR983059 EHN983059 ERJ983059 FBF983059 FLB983059 FUX983059 GET983059 GOP983059 GYL983059 HIH983059 HSD983059 IBZ983059 ILV983059 IVR983059 JFN983059 JPJ983059 JZF983059 KJB983059 KSX983059 LCT983059 LMP983059 LWL983059 MGH983059 MQD983059 MZZ983059 NJV983059 NTR983059 ODN983059 ONJ983059 OXF983059 PHB983059 PQX983059 QAT983059 QKP983059 QUL983059 REH983059 ROD983059 RXZ983059 SHV983059 SRR983059 TBN983059 TLJ983059 TVF983059 UFB983059 UOX983059 UYT983059 VIP983059 VSL983059 WCH983059 WMD98305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T24 ADP24 ANL24 AXH24 BHD24 BQZ24 CAV24 CKR24 CUN24 DEJ24 DOF24 DYB24 EHX24 ERT24 FBP24 FLL24 FVH24 GFD24 GOZ24 GYV24 HIR24 HSN24 ICJ24 IMF24 IWB24 JFX24 JPT24 JZP24 KJL24 KTH24 LDD24 LMZ24 LWV24 MGR24 MQN24 NAJ24 NKF24 NUB24 ODX24 ONT24 OXP24 PHL24 PRH24 QBD24 QKZ24 QUV24 RER24 RON24 RYJ24 SIF24 SSB24 TBX24 TLT24 TVP24 UFL24 UPH24 UZD24 VIZ24 VSV24 WCR24 WMN24 WWJ24 Y24 JZ24 W65555:W65556 JX65555:JX65556 TT65555:TT65556 ADP65555:ADP65556 ANL65555:ANL65556 AXH65555:AXH65556 BHD65555:BHD65556 BQZ65555:BQZ65556 CAV65555:CAV65556 CKR65555:CKR65556 CUN65555:CUN65556 DEJ65555:DEJ65556 DOF65555:DOF65556 DYB65555:DYB65556 EHX65555:EHX65556 ERT65555:ERT65556 FBP65555:FBP65556 FLL65555:FLL65556 FVH65555:FVH65556 GFD65555:GFD65556 GOZ65555:GOZ65556 GYV65555:GYV65556 HIR65555:HIR65556 HSN65555:HSN65556 ICJ65555:ICJ65556 IMF65555:IMF65556 IWB65555:IWB65556 JFX65555:JFX65556 JPT65555:JPT65556 JZP65555:JZP65556 KJL65555:KJL65556 KTH65555:KTH65556 LDD65555:LDD65556 LMZ65555:LMZ65556 LWV65555:LWV65556 MGR65555:MGR65556 MQN65555:MQN65556 NAJ65555:NAJ65556 NKF65555:NKF65556 NUB65555:NUB65556 ODX65555:ODX65556 ONT65555:ONT65556 OXP65555:OXP65556 PHL65555:PHL65556 PRH65555:PRH65556 QBD65555:QBD65556 QKZ65555:QKZ65556 QUV65555:QUV65556 RER65555:RER65556 RON65555:RON65556 RYJ65555:RYJ65556 SIF65555:SIF65556 SSB65555:SSB65556 TBX65555:TBX65556 TLT65555:TLT65556 TVP65555:TVP65556 UFL65555:UFL65556 UPH65555:UPH65556 UZD65555:UZD65556 VIZ65555:VIZ65556 VSV65555:VSV65556 WCR65555:WCR65556 WMN65555:WMN65556 WWJ65555:WWJ65556 W131091:W131092 JX131091:JX131092 TT131091:TT131092 ADP131091:ADP131092 ANL131091:ANL131092 AXH131091:AXH131092 BHD131091:BHD131092 BQZ131091:BQZ131092 CAV131091:CAV131092 CKR131091:CKR131092 CUN131091:CUN131092 DEJ131091:DEJ131092 DOF131091:DOF131092 DYB131091:DYB131092 EHX131091:EHX131092 ERT131091:ERT131092 FBP131091:FBP131092 FLL131091:FLL131092 FVH131091:FVH131092 GFD131091:GFD131092 GOZ131091:GOZ131092 GYV131091:GYV131092 HIR131091:HIR131092 HSN131091:HSN131092 ICJ131091:ICJ131092 IMF131091:IMF131092 IWB131091:IWB131092 JFX131091:JFX131092 JPT131091:JPT131092 JZP131091:JZP131092 KJL131091:KJL131092 KTH131091:KTH131092 LDD131091:LDD131092 LMZ131091:LMZ131092 LWV131091:LWV131092 MGR131091:MGR131092 MQN131091:MQN131092 NAJ131091:NAJ131092 NKF131091:NKF131092 NUB131091:NUB131092 ODX131091:ODX131092 ONT131091:ONT131092 OXP131091:OXP131092 PHL131091:PHL131092 PRH131091:PRH131092 QBD131091:QBD131092 QKZ131091:QKZ131092 QUV131091:QUV131092 RER131091:RER131092 RON131091:RON131092 RYJ131091:RYJ131092 SIF131091:SIF131092 SSB131091:SSB131092 TBX131091:TBX131092 TLT131091:TLT131092 TVP131091:TVP131092 UFL131091:UFL131092 UPH131091:UPH131092 UZD131091:UZD131092 VIZ131091:VIZ131092 VSV131091:VSV131092 WCR131091:WCR131092 WMN131091:WMN131092 WWJ131091:WWJ131092 W196627:W196628 JX196627:JX196628 TT196627:TT196628 ADP196627:ADP196628 ANL196627:ANL196628 AXH196627:AXH196628 BHD196627:BHD196628 BQZ196627:BQZ196628 CAV196627:CAV196628 CKR196627:CKR196628 CUN196627:CUN196628 DEJ196627:DEJ196628 DOF196627:DOF196628 DYB196627:DYB196628 EHX196627:EHX196628 ERT196627:ERT196628 FBP196627:FBP196628 FLL196627:FLL196628 FVH196627:FVH196628 GFD196627:GFD196628 GOZ196627:GOZ196628 GYV196627:GYV196628 HIR196627:HIR196628 HSN196627:HSN196628 ICJ196627:ICJ196628 IMF196627:IMF196628 IWB196627:IWB196628 JFX196627:JFX196628 JPT196627:JPT196628 JZP196627:JZP196628 KJL196627:KJL196628 KTH196627:KTH196628 LDD196627:LDD196628 LMZ196627:LMZ196628 LWV196627:LWV196628 MGR196627:MGR196628 MQN196627:MQN196628 NAJ196627:NAJ196628 NKF196627:NKF196628 NUB196627:NUB196628 ODX196627:ODX196628 ONT196627:ONT196628 OXP196627:OXP196628 PHL196627:PHL196628 PRH196627:PRH196628 QBD196627:QBD196628 QKZ196627:QKZ196628 QUV196627:QUV196628 RER196627:RER196628 RON196627:RON196628 RYJ196627:RYJ196628 SIF196627:SIF196628 SSB196627:SSB196628 TBX196627:TBX196628 TLT196627:TLT196628 TVP196627:TVP196628 UFL196627:UFL196628 UPH196627:UPH196628 UZD196627:UZD196628 VIZ196627:VIZ196628 VSV196627:VSV196628 WCR196627:WCR196628 WMN196627:WMN196628 WWJ196627:WWJ196628 W262163:W262164 JX262163:JX262164 TT262163:TT262164 ADP262163:ADP262164 ANL262163:ANL262164 AXH262163:AXH262164 BHD262163:BHD262164 BQZ262163:BQZ262164 CAV262163:CAV262164 CKR262163:CKR262164 CUN262163:CUN262164 DEJ262163:DEJ262164 DOF262163:DOF262164 DYB262163:DYB262164 EHX262163:EHX262164 ERT262163:ERT262164 FBP262163:FBP262164 FLL262163:FLL262164 FVH262163:FVH262164 GFD262163:GFD262164 GOZ262163:GOZ262164 GYV262163:GYV262164 HIR262163:HIR262164 HSN262163:HSN262164 ICJ262163:ICJ262164 IMF262163:IMF262164 IWB262163:IWB262164 JFX262163:JFX262164 JPT262163:JPT262164 JZP262163:JZP262164 KJL262163:KJL262164 KTH262163:KTH262164 LDD262163:LDD262164 LMZ262163:LMZ262164 LWV262163:LWV262164 MGR262163:MGR262164 MQN262163:MQN262164 NAJ262163:NAJ262164 NKF262163:NKF262164 NUB262163:NUB262164 ODX262163:ODX262164 ONT262163:ONT262164 OXP262163:OXP262164 PHL262163:PHL262164 PRH262163:PRH262164 QBD262163:QBD262164 QKZ262163:QKZ262164 QUV262163:QUV262164 RER262163:RER262164 RON262163:RON262164 RYJ262163:RYJ262164 SIF262163:SIF262164 SSB262163:SSB262164 TBX262163:TBX262164 TLT262163:TLT262164 TVP262163:TVP262164 UFL262163:UFL262164 UPH262163:UPH262164 UZD262163:UZD262164 VIZ262163:VIZ262164 VSV262163:VSV262164 WCR262163:WCR262164 WMN262163:WMN262164 WWJ262163:WWJ262164 W327699:W327700 JX327699:JX327700 TT327699:TT327700 ADP327699:ADP327700 ANL327699:ANL327700 AXH327699:AXH327700 BHD327699:BHD327700 BQZ327699:BQZ327700 CAV327699:CAV327700 CKR327699:CKR327700 CUN327699:CUN327700 DEJ327699:DEJ327700 DOF327699:DOF327700 DYB327699:DYB327700 EHX327699:EHX327700 ERT327699:ERT327700 FBP327699:FBP327700 FLL327699:FLL327700 FVH327699:FVH327700 GFD327699:GFD327700 GOZ327699:GOZ327700 GYV327699:GYV327700 HIR327699:HIR327700 HSN327699:HSN327700 ICJ327699:ICJ327700 IMF327699:IMF327700 IWB327699:IWB327700 JFX327699:JFX327700 JPT327699:JPT327700 JZP327699:JZP327700 KJL327699:KJL327700 KTH327699:KTH327700 LDD327699:LDD327700 LMZ327699:LMZ327700 LWV327699:LWV327700 MGR327699:MGR327700 MQN327699:MQN327700 NAJ327699:NAJ327700 NKF327699:NKF327700 NUB327699:NUB327700 ODX327699:ODX327700 ONT327699:ONT327700 OXP327699:OXP327700 PHL327699:PHL327700 PRH327699:PRH327700 QBD327699:QBD327700 QKZ327699:QKZ327700 QUV327699:QUV327700 RER327699:RER327700 RON327699:RON327700 RYJ327699:RYJ327700 SIF327699:SIF327700 SSB327699:SSB327700 TBX327699:TBX327700 TLT327699:TLT327700 TVP327699:TVP327700 UFL327699:UFL327700 UPH327699:UPH327700 UZD327699:UZD327700 VIZ327699:VIZ327700 VSV327699:VSV327700 WCR327699:WCR327700 WMN327699:WMN327700 WWJ327699:WWJ327700 W393235:W393236 JX393235:JX393236 TT393235:TT393236 ADP393235:ADP393236 ANL393235:ANL393236 AXH393235:AXH393236 BHD393235:BHD393236 BQZ393235:BQZ393236 CAV393235:CAV393236 CKR393235:CKR393236 CUN393235:CUN393236 DEJ393235:DEJ393236 DOF393235:DOF393236 DYB393235:DYB393236 EHX393235:EHX393236 ERT393235:ERT393236 FBP393235:FBP393236 FLL393235:FLL393236 FVH393235:FVH393236 GFD393235:GFD393236 GOZ393235:GOZ393236 GYV393235:GYV393236 HIR393235:HIR393236 HSN393235:HSN393236 ICJ393235:ICJ393236 IMF393235:IMF393236 IWB393235:IWB393236 JFX393235:JFX393236 JPT393235:JPT393236 JZP393235:JZP393236 KJL393235:KJL393236 KTH393235:KTH393236 LDD393235:LDD393236 LMZ393235:LMZ393236 LWV393235:LWV393236 MGR393235:MGR393236 MQN393235:MQN393236 NAJ393235:NAJ393236 NKF393235:NKF393236 NUB393235:NUB393236 ODX393235:ODX393236 ONT393235:ONT393236 OXP393235:OXP393236 PHL393235:PHL393236 PRH393235:PRH393236 QBD393235:QBD393236 QKZ393235:QKZ393236 QUV393235:QUV393236 RER393235:RER393236 RON393235:RON393236 RYJ393235:RYJ393236 SIF393235:SIF393236 SSB393235:SSB393236 TBX393235:TBX393236 TLT393235:TLT393236 TVP393235:TVP393236 UFL393235:UFL393236 UPH393235:UPH393236 UZD393235:UZD393236 VIZ393235:VIZ393236 VSV393235:VSV393236 WCR393235:WCR393236 WMN393235:WMN393236 WWJ393235:WWJ393236 W458771:W458772 JX458771:JX458772 TT458771:TT458772 ADP458771:ADP458772 ANL458771:ANL458772 AXH458771:AXH458772 BHD458771:BHD458772 BQZ458771:BQZ458772 CAV458771:CAV458772 CKR458771:CKR458772 CUN458771:CUN458772 DEJ458771:DEJ458772 DOF458771:DOF458772 DYB458771:DYB458772 EHX458771:EHX458772 ERT458771:ERT458772 FBP458771:FBP458772 FLL458771:FLL458772 FVH458771:FVH458772 GFD458771:GFD458772 GOZ458771:GOZ458772 GYV458771:GYV458772 HIR458771:HIR458772 HSN458771:HSN458772 ICJ458771:ICJ458772 IMF458771:IMF458772 IWB458771:IWB458772 JFX458771:JFX458772 JPT458771:JPT458772 JZP458771:JZP458772 KJL458771:KJL458772 KTH458771:KTH458772 LDD458771:LDD458772 LMZ458771:LMZ458772 LWV458771:LWV458772 MGR458771:MGR458772 MQN458771:MQN458772 NAJ458771:NAJ458772 NKF458771:NKF458772 NUB458771:NUB458772 ODX458771:ODX458772 ONT458771:ONT458772 OXP458771:OXP458772 PHL458771:PHL458772 PRH458771:PRH458772 QBD458771:QBD458772 QKZ458771:QKZ458772 QUV458771:QUV458772 RER458771:RER458772 RON458771:RON458772 RYJ458771:RYJ458772 SIF458771:SIF458772 SSB458771:SSB458772 TBX458771:TBX458772 TLT458771:TLT458772 TVP458771:TVP458772 UFL458771:UFL458772 UPH458771:UPH458772 UZD458771:UZD458772 VIZ458771:VIZ458772 VSV458771:VSV458772 WCR458771:WCR458772 WMN458771:WMN458772 WWJ458771:WWJ458772 W524307:W524308 JX524307:JX524308 TT524307:TT524308 ADP524307:ADP524308 ANL524307:ANL524308 AXH524307:AXH524308 BHD524307:BHD524308 BQZ524307:BQZ524308 CAV524307:CAV524308 CKR524307:CKR524308 CUN524307:CUN524308 DEJ524307:DEJ524308 DOF524307:DOF524308 DYB524307:DYB524308 EHX524307:EHX524308 ERT524307:ERT524308 FBP524307:FBP524308 FLL524307:FLL524308 FVH524307:FVH524308 GFD524307:GFD524308 GOZ524307:GOZ524308 GYV524307:GYV524308 HIR524307:HIR524308 HSN524307:HSN524308 ICJ524307:ICJ524308 IMF524307:IMF524308 IWB524307:IWB524308 JFX524307:JFX524308 JPT524307:JPT524308 JZP524307:JZP524308 KJL524307:KJL524308 KTH524307:KTH524308 LDD524307:LDD524308 LMZ524307:LMZ524308 LWV524307:LWV524308 MGR524307:MGR524308 MQN524307:MQN524308 NAJ524307:NAJ524308 NKF524307:NKF524308 NUB524307:NUB524308 ODX524307:ODX524308 ONT524307:ONT524308 OXP524307:OXP524308 PHL524307:PHL524308 PRH524307:PRH524308 QBD524307:QBD524308 QKZ524307:QKZ524308 QUV524307:QUV524308 RER524307:RER524308 RON524307:RON524308 RYJ524307:RYJ524308 SIF524307:SIF524308 SSB524307:SSB524308 TBX524307:TBX524308 TLT524307:TLT524308 TVP524307:TVP524308 UFL524307:UFL524308 UPH524307:UPH524308 UZD524307:UZD524308 VIZ524307:VIZ524308 VSV524307:VSV524308 WCR524307:WCR524308 WMN524307:WMN524308 WWJ524307:WWJ524308 W589843:W589844 JX589843:JX589844 TT589843:TT589844 ADP589843:ADP589844 ANL589843:ANL589844 AXH589843:AXH589844 BHD589843:BHD589844 BQZ589843:BQZ589844 CAV589843:CAV589844 CKR589843:CKR589844 CUN589843:CUN589844 DEJ589843:DEJ589844 DOF589843:DOF589844 DYB589843:DYB589844 EHX589843:EHX589844 ERT589843:ERT589844 FBP589843:FBP589844 FLL589843:FLL589844 FVH589843:FVH589844 GFD589843:GFD589844 GOZ589843:GOZ589844 GYV589843:GYV589844 HIR589843:HIR589844 HSN589843:HSN589844 ICJ589843:ICJ589844 IMF589843:IMF589844 IWB589843:IWB589844 JFX589843:JFX589844 JPT589843:JPT589844 JZP589843:JZP589844 KJL589843:KJL589844 KTH589843:KTH589844 LDD589843:LDD589844 LMZ589843:LMZ589844 LWV589843:LWV589844 MGR589843:MGR589844 MQN589843:MQN589844 NAJ589843:NAJ589844 NKF589843:NKF589844 NUB589843:NUB589844 ODX589843:ODX589844 ONT589843:ONT589844 OXP589843:OXP589844 PHL589843:PHL589844 PRH589843:PRH589844 QBD589843:QBD589844 QKZ589843:QKZ589844 QUV589843:QUV589844 RER589843:RER589844 RON589843:RON589844 RYJ589843:RYJ589844 SIF589843:SIF589844 SSB589843:SSB589844 TBX589843:TBX589844 TLT589843:TLT589844 TVP589843:TVP589844 UFL589843:UFL589844 UPH589843:UPH589844 UZD589843:UZD589844 VIZ589843:VIZ589844 VSV589843:VSV589844 WCR589843:WCR589844 WMN589843:WMN589844 WWJ589843:WWJ589844 W655379:W655380 JX655379:JX655380 TT655379:TT655380 ADP655379:ADP655380 ANL655379:ANL655380 AXH655379:AXH655380 BHD655379:BHD655380 BQZ655379:BQZ655380 CAV655379:CAV655380 CKR655379:CKR655380 CUN655379:CUN655380 DEJ655379:DEJ655380 DOF655379:DOF655380 DYB655379:DYB655380 EHX655379:EHX655380 ERT655379:ERT655380 FBP655379:FBP655380 FLL655379:FLL655380 FVH655379:FVH655380 GFD655379:GFD655380 GOZ655379:GOZ655380 GYV655379:GYV655380 HIR655379:HIR655380 HSN655379:HSN655380 ICJ655379:ICJ655380 IMF655379:IMF655380 IWB655379:IWB655380 JFX655379:JFX655380 JPT655379:JPT655380 JZP655379:JZP655380 KJL655379:KJL655380 KTH655379:KTH655380 LDD655379:LDD655380 LMZ655379:LMZ655380 LWV655379:LWV655380 MGR655379:MGR655380 MQN655379:MQN655380 NAJ655379:NAJ655380 NKF655379:NKF655380 NUB655379:NUB655380 ODX655379:ODX655380 ONT655379:ONT655380 OXP655379:OXP655380 PHL655379:PHL655380 PRH655379:PRH655380 QBD655379:QBD655380 QKZ655379:QKZ655380 QUV655379:QUV655380 RER655379:RER655380 RON655379:RON655380 RYJ655379:RYJ655380 SIF655379:SIF655380 SSB655379:SSB655380 TBX655379:TBX655380 TLT655379:TLT655380 TVP655379:TVP655380 UFL655379:UFL655380 UPH655379:UPH655380 UZD655379:UZD655380 VIZ655379:VIZ655380 VSV655379:VSV655380 WCR655379:WCR655380 WMN655379:WMN655380 WWJ655379:WWJ655380 W720915:W720916 JX720915:JX720916 TT720915:TT720916 ADP720915:ADP720916 ANL720915:ANL720916 AXH720915:AXH720916 BHD720915:BHD720916 BQZ720915:BQZ720916 CAV720915:CAV720916 CKR720915:CKR720916 CUN720915:CUN720916 DEJ720915:DEJ720916 DOF720915:DOF720916 DYB720915:DYB720916 EHX720915:EHX720916 ERT720915:ERT720916 FBP720915:FBP720916 FLL720915:FLL720916 FVH720915:FVH720916 GFD720915:GFD720916 GOZ720915:GOZ720916 GYV720915:GYV720916 HIR720915:HIR720916 HSN720915:HSN720916 ICJ720915:ICJ720916 IMF720915:IMF720916 IWB720915:IWB720916 JFX720915:JFX720916 JPT720915:JPT720916 JZP720915:JZP720916 KJL720915:KJL720916 KTH720915:KTH720916 LDD720915:LDD720916 LMZ720915:LMZ720916 LWV720915:LWV720916 MGR720915:MGR720916 MQN720915:MQN720916 NAJ720915:NAJ720916 NKF720915:NKF720916 NUB720915:NUB720916 ODX720915:ODX720916 ONT720915:ONT720916 OXP720915:OXP720916 PHL720915:PHL720916 PRH720915:PRH720916 QBD720915:QBD720916 QKZ720915:QKZ720916 QUV720915:QUV720916 RER720915:RER720916 RON720915:RON720916 RYJ720915:RYJ720916 SIF720915:SIF720916 SSB720915:SSB720916 TBX720915:TBX720916 TLT720915:TLT720916 TVP720915:TVP720916 UFL720915:UFL720916 UPH720915:UPH720916 UZD720915:UZD720916 VIZ720915:VIZ720916 VSV720915:VSV720916 WCR720915:WCR720916 WMN720915:WMN720916 WWJ720915:WWJ720916 W786451:W786452 JX786451:JX786452 TT786451:TT786452 ADP786451:ADP786452 ANL786451:ANL786452 AXH786451:AXH786452 BHD786451:BHD786452 BQZ786451:BQZ786452 CAV786451:CAV786452 CKR786451:CKR786452 CUN786451:CUN786452 DEJ786451:DEJ786452 DOF786451:DOF786452 DYB786451:DYB786452 EHX786451:EHX786452 ERT786451:ERT786452 FBP786451:FBP786452 FLL786451:FLL786452 FVH786451:FVH786452 GFD786451:GFD786452 GOZ786451:GOZ786452 GYV786451:GYV786452 HIR786451:HIR786452 HSN786451:HSN786452 ICJ786451:ICJ786452 IMF786451:IMF786452 IWB786451:IWB786452 JFX786451:JFX786452 JPT786451:JPT786452 JZP786451:JZP786452 KJL786451:KJL786452 KTH786451:KTH786452 LDD786451:LDD786452 LMZ786451:LMZ786452 LWV786451:LWV786452 MGR786451:MGR786452 MQN786451:MQN786452 NAJ786451:NAJ786452 NKF786451:NKF786452 NUB786451:NUB786452 ODX786451:ODX786452 ONT786451:ONT786452 OXP786451:OXP786452 PHL786451:PHL786452 PRH786451:PRH786452 QBD786451:QBD786452 QKZ786451:QKZ786452 QUV786451:QUV786452 RER786451:RER786452 RON786451:RON786452 RYJ786451:RYJ786452 SIF786451:SIF786452 SSB786451:SSB786452 TBX786451:TBX786452 TLT786451:TLT786452 TVP786451:TVP786452 UFL786451:UFL786452 UPH786451:UPH786452 UZD786451:UZD786452 VIZ786451:VIZ786452 VSV786451:VSV786452 WCR786451:WCR786452 WMN786451:WMN786452 WWJ786451:WWJ786452 W851987:W851988 JX851987:JX851988 TT851987:TT851988 ADP851987:ADP851988 ANL851987:ANL851988 AXH851987:AXH851988 BHD851987:BHD851988 BQZ851987:BQZ851988 CAV851987:CAV851988 CKR851987:CKR851988 CUN851987:CUN851988 DEJ851987:DEJ851988 DOF851987:DOF851988 DYB851987:DYB851988 EHX851987:EHX851988 ERT851987:ERT851988 FBP851987:FBP851988 FLL851987:FLL851988 FVH851987:FVH851988 GFD851987:GFD851988 GOZ851987:GOZ851988 GYV851987:GYV851988 HIR851987:HIR851988 HSN851987:HSN851988 ICJ851987:ICJ851988 IMF851987:IMF851988 IWB851987:IWB851988 JFX851987:JFX851988 JPT851987:JPT851988 JZP851987:JZP851988 KJL851987:KJL851988 KTH851987:KTH851988 LDD851987:LDD851988 LMZ851987:LMZ851988 LWV851987:LWV851988 MGR851987:MGR851988 MQN851987:MQN851988 NAJ851987:NAJ851988 NKF851987:NKF851988 NUB851987:NUB851988 ODX851987:ODX851988 ONT851987:ONT851988 OXP851987:OXP851988 PHL851987:PHL851988 PRH851987:PRH851988 QBD851987:QBD851988 QKZ851987:QKZ851988 QUV851987:QUV851988 RER851987:RER851988 RON851987:RON851988 RYJ851987:RYJ851988 SIF851987:SIF851988 SSB851987:SSB851988 TBX851987:TBX851988 TLT851987:TLT851988 TVP851987:TVP851988 UFL851987:UFL851988 UPH851987:UPH851988 UZD851987:UZD851988 VIZ851987:VIZ851988 VSV851987:VSV851988 WCR851987:WCR851988 WMN851987:WMN851988 WWJ851987:WWJ851988 W917523:W917524 JX917523:JX917524 TT917523:TT917524 ADP917523:ADP917524 ANL917523:ANL917524 AXH917523:AXH917524 BHD917523:BHD917524 BQZ917523:BQZ917524 CAV917523:CAV917524 CKR917523:CKR917524 CUN917523:CUN917524 DEJ917523:DEJ917524 DOF917523:DOF917524 DYB917523:DYB917524 EHX917523:EHX917524 ERT917523:ERT917524 FBP917523:FBP917524 FLL917523:FLL917524 FVH917523:FVH917524 GFD917523:GFD917524 GOZ917523:GOZ917524 GYV917523:GYV917524 HIR917523:HIR917524 HSN917523:HSN917524 ICJ917523:ICJ917524 IMF917523:IMF917524 IWB917523:IWB917524 JFX917523:JFX917524 JPT917523:JPT917524 JZP917523:JZP917524 KJL917523:KJL917524 KTH917523:KTH917524 LDD917523:LDD917524 LMZ917523:LMZ917524 LWV917523:LWV917524 MGR917523:MGR917524 MQN917523:MQN917524 NAJ917523:NAJ917524 NKF917523:NKF917524 NUB917523:NUB917524 ODX917523:ODX917524 ONT917523:ONT917524 OXP917523:OXP917524 PHL917523:PHL917524 PRH917523:PRH917524 QBD917523:QBD917524 QKZ917523:QKZ917524 QUV917523:QUV917524 RER917523:RER917524 RON917523:RON917524 RYJ917523:RYJ917524 SIF917523:SIF917524 SSB917523:SSB917524 TBX917523:TBX917524 TLT917523:TLT917524 TVP917523:TVP917524 UFL917523:UFL917524 UPH917523:UPH917524 UZD917523:UZD917524 VIZ917523:VIZ917524 VSV917523:VSV917524 WCR917523:WCR917524 WMN917523:WMN917524 WWJ917523:WWJ917524 W983059:W983060 JX983059:JX983060 TT983059:TT983060 ADP983059:ADP983060 ANL983059:ANL983060 AXH983059:AXH983060 BHD983059:BHD983060 BQZ983059:BQZ983060 CAV983059:CAV983060 CKR983059:CKR983060 CUN983059:CUN983060 DEJ983059:DEJ983060 DOF983059:DOF983060 DYB983059:DYB983060 EHX983059:EHX983060 ERT983059:ERT983060 FBP983059:FBP983060 FLL983059:FLL983060 FVH983059:FVH983060 GFD983059:GFD983060 GOZ983059:GOZ983060 GYV983059:GYV983060 HIR983059:HIR983060 HSN983059:HSN983060 ICJ983059:ICJ983060 IMF983059:IMF983060 IWB983059:IWB983060 JFX983059:JFX983060 JPT983059:JPT983060 JZP983059:JZP983060 KJL983059:KJL983060 KTH983059:KTH983060 LDD983059:LDD983060 LMZ983059:LMZ983060 LWV983059:LWV983060 MGR983059:MGR983060 MQN983059:MQN983060 NAJ983059:NAJ983060 NKF983059:NKF983060 NUB983059:NUB983060 ODX983059:ODX983060 ONT983059:ONT983060 OXP983059:OXP983060 PHL983059:PHL983060 PRH983059:PRH983060 QBD983059:QBD983060 QKZ983059:QKZ983060 QUV983059:QUV983060 RER983059:RER983060 RON983059:RON983060 RYJ983059:RYJ983060 SIF983059:SIF983060 SSB983059:SSB983060 TBX983059:TBX983060 TLT983059:TLT983060 TVP983059:TVP983060 UFL983059:UFL983060 UPH983059:UPH983060 UZD983059:UZD983060 VIZ983059:VIZ983060 VSV983059:VSV983060 WCR983059:WCR983060 WMN983059:WMN983060 WWJ983059:WWJ983060 TV24 ADR24 ANN24 AXJ24 BHF24 BRB24 CAX24 CKT24 CUP24 DEL24 DOH24 DYD24 EHZ24 ERV24 FBR24 FLN24 FVJ24 GFF24 GPB24 GYX24 HIT24 HSP24 ICL24 IMH24 IWD24 JFZ24 JPV24 JZR24 KJN24 KTJ24 LDF24 LNB24 LWX24 MGT24 MQP24 NAL24 NKH24 NUD24 ODZ24 ONV24 OXR24 PHN24 PRJ24 QBF24 QLB24 QUX24 RET24 ROP24 RYL24 SIH24 SSD24 TBZ24 TLV24 TVR24 UFN24 UPJ24 UZF24 VJB24 VSX24 WCT24 WMP24 WWL24 W24 WWL983059:WWL983060 Y65555:Y65556 JZ65555:JZ65556 TV65555:TV65556 ADR65555:ADR65556 ANN65555:ANN65556 AXJ65555:AXJ65556 BHF65555:BHF65556 BRB65555:BRB65556 CAX65555:CAX65556 CKT65555:CKT65556 CUP65555:CUP65556 DEL65555:DEL65556 DOH65555:DOH65556 DYD65555:DYD65556 EHZ65555:EHZ65556 ERV65555:ERV65556 FBR65555:FBR65556 FLN65555:FLN65556 FVJ65555:FVJ65556 GFF65555:GFF65556 GPB65555:GPB65556 GYX65555:GYX65556 HIT65555:HIT65556 HSP65555:HSP65556 ICL65555:ICL65556 IMH65555:IMH65556 IWD65555:IWD65556 JFZ65555:JFZ65556 JPV65555:JPV65556 JZR65555:JZR65556 KJN65555:KJN65556 KTJ65555:KTJ65556 LDF65555:LDF65556 LNB65555:LNB65556 LWX65555:LWX65556 MGT65555:MGT65556 MQP65555:MQP65556 NAL65555:NAL65556 NKH65555:NKH65556 NUD65555:NUD65556 ODZ65555:ODZ65556 ONV65555:ONV65556 OXR65555:OXR65556 PHN65555:PHN65556 PRJ65555:PRJ65556 QBF65555:QBF65556 QLB65555:QLB65556 QUX65555:QUX65556 RET65555:RET65556 ROP65555:ROP65556 RYL65555:RYL65556 SIH65555:SIH65556 SSD65555:SSD65556 TBZ65555:TBZ65556 TLV65555:TLV65556 TVR65555:TVR65556 UFN65555:UFN65556 UPJ65555:UPJ65556 UZF65555:UZF65556 VJB65555:VJB65556 VSX65555:VSX65556 WCT65555:WCT65556 WMP65555:WMP65556 WWL65555:WWL65556 Y131091:Y131092 JZ131091:JZ131092 TV131091:TV131092 ADR131091:ADR131092 ANN131091:ANN131092 AXJ131091:AXJ131092 BHF131091:BHF131092 BRB131091:BRB131092 CAX131091:CAX131092 CKT131091:CKT131092 CUP131091:CUP131092 DEL131091:DEL131092 DOH131091:DOH131092 DYD131091:DYD131092 EHZ131091:EHZ131092 ERV131091:ERV131092 FBR131091:FBR131092 FLN131091:FLN131092 FVJ131091:FVJ131092 GFF131091:GFF131092 GPB131091:GPB131092 GYX131091:GYX131092 HIT131091:HIT131092 HSP131091:HSP131092 ICL131091:ICL131092 IMH131091:IMH131092 IWD131091:IWD131092 JFZ131091:JFZ131092 JPV131091:JPV131092 JZR131091:JZR131092 KJN131091:KJN131092 KTJ131091:KTJ131092 LDF131091:LDF131092 LNB131091:LNB131092 LWX131091:LWX131092 MGT131091:MGT131092 MQP131091:MQP131092 NAL131091:NAL131092 NKH131091:NKH131092 NUD131091:NUD131092 ODZ131091:ODZ131092 ONV131091:ONV131092 OXR131091:OXR131092 PHN131091:PHN131092 PRJ131091:PRJ131092 QBF131091:QBF131092 QLB131091:QLB131092 QUX131091:QUX131092 RET131091:RET131092 ROP131091:ROP131092 RYL131091:RYL131092 SIH131091:SIH131092 SSD131091:SSD131092 TBZ131091:TBZ131092 TLV131091:TLV131092 TVR131091:TVR131092 UFN131091:UFN131092 UPJ131091:UPJ131092 UZF131091:UZF131092 VJB131091:VJB131092 VSX131091:VSX131092 WCT131091:WCT131092 WMP131091:WMP131092 WWL131091:WWL131092 Y196627:Y196628 JZ196627:JZ196628 TV196627:TV196628 ADR196627:ADR196628 ANN196627:ANN196628 AXJ196627:AXJ196628 BHF196627:BHF196628 BRB196627:BRB196628 CAX196627:CAX196628 CKT196627:CKT196628 CUP196627:CUP196628 DEL196627:DEL196628 DOH196627:DOH196628 DYD196627:DYD196628 EHZ196627:EHZ196628 ERV196627:ERV196628 FBR196627:FBR196628 FLN196627:FLN196628 FVJ196627:FVJ196628 GFF196627:GFF196628 GPB196627:GPB196628 GYX196627:GYX196628 HIT196627:HIT196628 HSP196627:HSP196628 ICL196627:ICL196628 IMH196627:IMH196628 IWD196627:IWD196628 JFZ196627:JFZ196628 JPV196627:JPV196628 JZR196627:JZR196628 KJN196627:KJN196628 KTJ196627:KTJ196628 LDF196627:LDF196628 LNB196627:LNB196628 LWX196627:LWX196628 MGT196627:MGT196628 MQP196627:MQP196628 NAL196627:NAL196628 NKH196627:NKH196628 NUD196627:NUD196628 ODZ196627:ODZ196628 ONV196627:ONV196628 OXR196627:OXR196628 PHN196627:PHN196628 PRJ196627:PRJ196628 QBF196627:QBF196628 QLB196627:QLB196628 QUX196627:QUX196628 RET196627:RET196628 ROP196627:ROP196628 RYL196627:RYL196628 SIH196627:SIH196628 SSD196627:SSD196628 TBZ196627:TBZ196628 TLV196627:TLV196628 TVR196627:TVR196628 UFN196627:UFN196628 UPJ196627:UPJ196628 UZF196627:UZF196628 VJB196627:VJB196628 VSX196627:VSX196628 WCT196627:WCT196628 WMP196627:WMP196628 WWL196627:WWL196628 Y262163:Y262164 JZ262163:JZ262164 TV262163:TV262164 ADR262163:ADR262164 ANN262163:ANN262164 AXJ262163:AXJ262164 BHF262163:BHF262164 BRB262163:BRB262164 CAX262163:CAX262164 CKT262163:CKT262164 CUP262163:CUP262164 DEL262163:DEL262164 DOH262163:DOH262164 DYD262163:DYD262164 EHZ262163:EHZ262164 ERV262163:ERV262164 FBR262163:FBR262164 FLN262163:FLN262164 FVJ262163:FVJ262164 GFF262163:GFF262164 GPB262163:GPB262164 GYX262163:GYX262164 HIT262163:HIT262164 HSP262163:HSP262164 ICL262163:ICL262164 IMH262163:IMH262164 IWD262163:IWD262164 JFZ262163:JFZ262164 JPV262163:JPV262164 JZR262163:JZR262164 KJN262163:KJN262164 KTJ262163:KTJ262164 LDF262163:LDF262164 LNB262163:LNB262164 LWX262163:LWX262164 MGT262163:MGT262164 MQP262163:MQP262164 NAL262163:NAL262164 NKH262163:NKH262164 NUD262163:NUD262164 ODZ262163:ODZ262164 ONV262163:ONV262164 OXR262163:OXR262164 PHN262163:PHN262164 PRJ262163:PRJ262164 QBF262163:QBF262164 QLB262163:QLB262164 QUX262163:QUX262164 RET262163:RET262164 ROP262163:ROP262164 RYL262163:RYL262164 SIH262163:SIH262164 SSD262163:SSD262164 TBZ262163:TBZ262164 TLV262163:TLV262164 TVR262163:TVR262164 UFN262163:UFN262164 UPJ262163:UPJ262164 UZF262163:UZF262164 VJB262163:VJB262164 VSX262163:VSX262164 WCT262163:WCT262164 WMP262163:WMP262164 WWL262163:WWL262164 Y327699:Y327700 JZ327699:JZ327700 TV327699:TV327700 ADR327699:ADR327700 ANN327699:ANN327700 AXJ327699:AXJ327700 BHF327699:BHF327700 BRB327699:BRB327700 CAX327699:CAX327700 CKT327699:CKT327700 CUP327699:CUP327700 DEL327699:DEL327700 DOH327699:DOH327700 DYD327699:DYD327700 EHZ327699:EHZ327700 ERV327699:ERV327700 FBR327699:FBR327700 FLN327699:FLN327700 FVJ327699:FVJ327700 GFF327699:GFF327700 GPB327699:GPB327700 GYX327699:GYX327700 HIT327699:HIT327700 HSP327699:HSP327700 ICL327699:ICL327700 IMH327699:IMH327700 IWD327699:IWD327700 JFZ327699:JFZ327700 JPV327699:JPV327700 JZR327699:JZR327700 KJN327699:KJN327700 KTJ327699:KTJ327700 LDF327699:LDF327700 LNB327699:LNB327700 LWX327699:LWX327700 MGT327699:MGT327700 MQP327699:MQP327700 NAL327699:NAL327700 NKH327699:NKH327700 NUD327699:NUD327700 ODZ327699:ODZ327700 ONV327699:ONV327700 OXR327699:OXR327700 PHN327699:PHN327700 PRJ327699:PRJ327700 QBF327699:QBF327700 QLB327699:QLB327700 QUX327699:QUX327700 RET327699:RET327700 ROP327699:ROP327700 RYL327699:RYL327700 SIH327699:SIH327700 SSD327699:SSD327700 TBZ327699:TBZ327700 TLV327699:TLV327700 TVR327699:TVR327700 UFN327699:UFN327700 UPJ327699:UPJ327700 UZF327699:UZF327700 VJB327699:VJB327700 VSX327699:VSX327700 WCT327699:WCT327700 WMP327699:WMP327700 WWL327699:WWL327700 Y393235:Y393236 JZ393235:JZ393236 TV393235:TV393236 ADR393235:ADR393236 ANN393235:ANN393236 AXJ393235:AXJ393236 BHF393235:BHF393236 BRB393235:BRB393236 CAX393235:CAX393236 CKT393235:CKT393236 CUP393235:CUP393236 DEL393235:DEL393236 DOH393235:DOH393236 DYD393235:DYD393236 EHZ393235:EHZ393236 ERV393235:ERV393236 FBR393235:FBR393236 FLN393235:FLN393236 FVJ393235:FVJ393236 GFF393235:GFF393236 GPB393235:GPB393236 GYX393235:GYX393236 HIT393235:HIT393236 HSP393235:HSP393236 ICL393235:ICL393236 IMH393235:IMH393236 IWD393235:IWD393236 JFZ393235:JFZ393236 JPV393235:JPV393236 JZR393235:JZR393236 KJN393235:KJN393236 KTJ393235:KTJ393236 LDF393235:LDF393236 LNB393235:LNB393236 LWX393235:LWX393236 MGT393235:MGT393236 MQP393235:MQP393236 NAL393235:NAL393236 NKH393235:NKH393236 NUD393235:NUD393236 ODZ393235:ODZ393236 ONV393235:ONV393236 OXR393235:OXR393236 PHN393235:PHN393236 PRJ393235:PRJ393236 QBF393235:QBF393236 QLB393235:QLB393236 QUX393235:QUX393236 RET393235:RET393236 ROP393235:ROP393236 RYL393235:RYL393236 SIH393235:SIH393236 SSD393235:SSD393236 TBZ393235:TBZ393236 TLV393235:TLV393236 TVR393235:TVR393236 UFN393235:UFN393236 UPJ393235:UPJ393236 UZF393235:UZF393236 VJB393235:VJB393236 VSX393235:VSX393236 WCT393235:WCT393236 WMP393235:WMP393236 WWL393235:WWL393236 Y458771:Y458772 JZ458771:JZ458772 TV458771:TV458772 ADR458771:ADR458772 ANN458771:ANN458772 AXJ458771:AXJ458772 BHF458771:BHF458772 BRB458771:BRB458772 CAX458771:CAX458772 CKT458771:CKT458772 CUP458771:CUP458772 DEL458771:DEL458772 DOH458771:DOH458772 DYD458771:DYD458772 EHZ458771:EHZ458772 ERV458771:ERV458772 FBR458771:FBR458772 FLN458771:FLN458772 FVJ458771:FVJ458772 GFF458771:GFF458772 GPB458771:GPB458772 GYX458771:GYX458772 HIT458771:HIT458772 HSP458771:HSP458772 ICL458771:ICL458772 IMH458771:IMH458772 IWD458771:IWD458772 JFZ458771:JFZ458772 JPV458771:JPV458772 JZR458771:JZR458772 KJN458771:KJN458772 KTJ458771:KTJ458772 LDF458771:LDF458772 LNB458771:LNB458772 LWX458771:LWX458772 MGT458771:MGT458772 MQP458771:MQP458772 NAL458771:NAL458772 NKH458771:NKH458772 NUD458771:NUD458772 ODZ458771:ODZ458772 ONV458771:ONV458772 OXR458771:OXR458772 PHN458771:PHN458772 PRJ458771:PRJ458772 QBF458771:QBF458772 QLB458771:QLB458772 QUX458771:QUX458772 RET458771:RET458772 ROP458771:ROP458772 RYL458771:RYL458772 SIH458771:SIH458772 SSD458771:SSD458772 TBZ458771:TBZ458772 TLV458771:TLV458772 TVR458771:TVR458772 UFN458771:UFN458772 UPJ458771:UPJ458772 UZF458771:UZF458772 VJB458771:VJB458772 VSX458771:VSX458772 WCT458771:WCT458772 WMP458771:WMP458772 WWL458771:WWL458772 Y524307:Y524308 JZ524307:JZ524308 TV524307:TV524308 ADR524307:ADR524308 ANN524307:ANN524308 AXJ524307:AXJ524308 BHF524307:BHF524308 BRB524307:BRB524308 CAX524307:CAX524308 CKT524307:CKT524308 CUP524307:CUP524308 DEL524307:DEL524308 DOH524307:DOH524308 DYD524307:DYD524308 EHZ524307:EHZ524308 ERV524307:ERV524308 FBR524307:FBR524308 FLN524307:FLN524308 FVJ524307:FVJ524308 GFF524307:GFF524308 GPB524307:GPB524308 GYX524307:GYX524308 HIT524307:HIT524308 HSP524307:HSP524308 ICL524307:ICL524308 IMH524307:IMH524308 IWD524307:IWD524308 JFZ524307:JFZ524308 JPV524307:JPV524308 JZR524307:JZR524308 KJN524307:KJN524308 KTJ524307:KTJ524308 LDF524307:LDF524308 LNB524307:LNB524308 LWX524307:LWX524308 MGT524307:MGT524308 MQP524307:MQP524308 NAL524307:NAL524308 NKH524307:NKH524308 NUD524307:NUD524308 ODZ524307:ODZ524308 ONV524307:ONV524308 OXR524307:OXR524308 PHN524307:PHN524308 PRJ524307:PRJ524308 QBF524307:QBF524308 QLB524307:QLB524308 QUX524307:QUX524308 RET524307:RET524308 ROP524307:ROP524308 RYL524307:RYL524308 SIH524307:SIH524308 SSD524307:SSD524308 TBZ524307:TBZ524308 TLV524307:TLV524308 TVR524307:TVR524308 UFN524307:UFN524308 UPJ524307:UPJ524308 UZF524307:UZF524308 VJB524307:VJB524308 VSX524307:VSX524308 WCT524307:WCT524308 WMP524307:WMP524308 WWL524307:WWL524308 Y589843:Y589844 JZ589843:JZ589844 TV589843:TV589844 ADR589843:ADR589844 ANN589843:ANN589844 AXJ589843:AXJ589844 BHF589843:BHF589844 BRB589843:BRB589844 CAX589843:CAX589844 CKT589843:CKT589844 CUP589843:CUP589844 DEL589843:DEL589844 DOH589843:DOH589844 DYD589843:DYD589844 EHZ589843:EHZ589844 ERV589843:ERV589844 FBR589843:FBR589844 FLN589843:FLN589844 FVJ589843:FVJ589844 GFF589843:GFF589844 GPB589843:GPB589844 GYX589843:GYX589844 HIT589843:HIT589844 HSP589843:HSP589844 ICL589843:ICL589844 IMH589843:IMH589844 IWD589843:IWD589844 JFZ589843:JFZ589844 JPV589843:JPV589844 JZR589843:JZR589844 KJN589843:KJN589844 KTJ589843:KTJ589844 LDF589843:LDF589844 LNB589843:LNB589844 LWX589843:LWX589844 MGT589843:MGT589844 MQP589843:MQP589844 NAL589843:NAL589844 NKH589843:NKH589844 NUD589843:NUD589844 ODZ589843:ODZ589844 ONV589843:ONV589844 OXR589843:OXR589844 PHN589843:PHN589844 PRJ589843:PRJ589844 QBF589843:QBF589844 QLB589843:QLB589844 QUX589843:QUX589844 RET589843:RET589844 ROP589843:ROP589844 RYL589843:RYL589844 SIH589843:SIH589844 SSD589843:SSD589844 TBZ589843:TBZ589844 TLV589843:TLV589844 TVR589843:TVR589844 UFN589843:UFN589844 UPJ589843:UPJ589844 UZF589843:UZF589844 VJB589843:VJB589844 VSX589843:VSX589844 WCT589843:WCT589844 WMP589843:WMP589844 WWL589843:WWL589844 Y655379:Y655380 JZ655379:JZ655380 TV655379:TV655380 ADR655379:ADR655380 ANN655379:ANN655380 AXJ655379:AXJ655380 BHF655379:BHF655380 BRB655379:BRB655380 CAX655379:CAX655380 CKT655379:CKT655380 CUP655379:CUP655380 DEL655379:DEL655380 DOH655379:DOH655380 DYD655379:DYD655380 EHZ655379:EHZ655380 ERV655379:ERV655380 FBR655379:FBR655380 FLN655379:FLN655380 FVJ655379:FVJ655380 GFF655379:GFF655380 GPB655379:GPB655380 GYX655379:GYX655380 HIT655379:HIT655380 HSP655379:HSP655380 ICL655379:ICL655380 IMH655379:IMH655380 IWD655379:IWD655380 JFZ655379:JFZ655380 JPV655379:JPV655380 JZR655379:JZR655380 KJN655379:KJN655380 KTJ655379:KTJ655380 LDF655379:LDF655380 LNB655379:LNB655380 LWX655379:LWX655380 MGT655379:MGT655380 MQP655379:MQP655380 NAL655379:NAL655380 NKH655379:NKH655380 NUD655379:NUD655380 ODZ655379:ODZ655380 ONV655379:ONV655380 OXR655379:OXR655380 PHN655379:PHN655380 PRJ655379:PRJ655380 QBF655379:QBF655380 QLB655379:QLB655380 QUX655379:QUX655380 RET655379:RET655380 ROP655379:ROP655380 RYL655379:RYL655380 SIH655379:SIH655380 SSD655379:SSD655380 TBZ655379:TBZ655380 TLV655379:TLV655380 TVR655379:TVR655380 UFN655379:UFN655380 UPJ655379:UPJ655380 UZF655379:UZF655380 VJB655379:VJB655380 VSX655379:VSX655380 WCT655379:WCT655380 WMP655379:WMP655380 WWL655379:WWL655380 Y720915:Y720916 JZ720915:JZ720916 TV720915:TV720916 ADR720915:ADR720916 ANN720915:ANN720916 AXJ720915:AXJ720916 BHF720915:BHF720916 BRB720915:BRB720916 CAX720915:CAX720916 CKT720915:CKT720916 CUP720915:CUP720916 DEL720915:DEL720916 DOH720915:DOH720916 DYD720915:DYD720916 EHZ720915:EHZ720916 ERV720915:ERV720916 FBR720915:FBR720916 FLN720915:FLN720916 FVJ720915:FVJ720916 GFF720915:GFF720916 GPB720915:GPB720916 GYX720915:GYX720916 HIT720915:HIT720916 HSP720915:HSP720916 ICL720915:ICL720916 IMH720915:IMH720916 IWD720915:IWD720916 JFZ720915:JFZ720916 JPV720915:JPV720916 JZR720915:JZR720916 KJN720915:KJN720916 KTJ720915:KTJ720916 LDF720915:LDF720916 LNB720915:LNB720916 LWX720915:LWX720916 MGT720915:MGT720916 MQP720915:MQP720916 NAL720915:NAL720916 NKH720915:NKH720916 NUD720915:NUD720916 ODZ720915:ODZ720916 ONV720915:ONV720916 OXR720915:OXR720916 PHN720915:PHN720916 PRJ720915:PRJ720916 QBF720915:QBF720916 QLB720915:QLB720916 QUX720915:QUX720916 RET720915:RET720916 ROP720915:ROP720916 RYL720915:RYL720916 SIH720915:SIH720916 SSD720915:SSD720916 TBZ720915:TBZ720916 TLV720915:TLV720916 TVR720915:TVR720916 UFN720915:UFN720916 UPJ720915:UPJ720916 UZF720915:UZF720916 VJB720915:VJB720916 VSX720915:VSX720916 WCT720915:WCT720916 WMP720915:WMP720916 WWL720915:WWL720916 Y786451:Y786452 JZ786451:JZ786452 TV786451:TV786452 ADR786451:ADR786452 ANN786451:ANN786452 AXJ786451:AXJ786452 BHF786451:BHF786452 BRB786451:BRB786452 CAX786451:CAX786452 CKT786451:CKT786452 CUP786451:CUP786452 DEL786451:DEL786452 DOH786451:DOH786452 DYD786451:DYD786452 EHZ786451:EHZ786452 ERV786451:ERV786452 FBR786451:FBR786452 FLN786451:FLN786452 FVJ786451:FVJ786452 GFF786451:GFF786452 GPB786451:GPB786452 GYX786451:GYX786452 HIT786451:HIT786452 HSP786451:HSP786452 ICL786451:ICL786452 IMH786451:IMH786452 IWD786451:IWD786452 JFZ786451:JFZ786452 JPV786451:JPV786452 JZR786451:JZR786452 KJN786451:KJN786452 KTJ786451:KTJ786452 LDF786451:LDF786452 LNB786451:LNB786452 LWX786451:LWX786452 MGT786451:MGT786452 MQP786451:MQP786452 NAL786451:NAL786452 NKH786451:NKH786452 NUD786451:NUD786452 ODZ786451:ODZ786452 ONV786451:ONV786452 OXR786451:OXR786452 PHN786451:PHN786452 PRJ786451:PRJ786452 QBF786451:QBF786452 QLB786451:QLB786452 QUX786451:QUX786452 RET786451:RET786452 ROP786451:ROP786452 RYL786451:RYL786452 SIH786451:SIH786452 SSD786451:SSD786452 TBZ786451:TBZ786452 TLV786451:TLV786452 TVR786451:TVR786452 UFN786451:UFN786452 UPJ786451:UPJ786452 UZF786451:UZF786452 VJB786451:VJB786452 VSX786451:VSX786452 WCT786451:WCT786452 WMP786451:WMP786452 WWL786451:WWL786452 Y851987:Y851988 JZ851987:JZ851988 TV851987:TV851988 ADR851987:ADR851988 ANN851987:ANN851988 AXJ851987:AXJ851988 BHF851987:BHF851988 BRB851987:BRB851988 CAX851987:CAX851988 CKT851987:CKT851988 CUP851987:CUP851988 DEL851987:DEL851988 DOH851987:DOH851988 DYD851987:DYD851988 EHZ851987:EHZ851988 ERV851987:ERV851988 FBR851987:FBR851988 FLN851987:FLN851988 FVJ851987:FVJ851988 GFF851987:GFF851988 GPB851987:GPB851988 GYX851987:GYX851988 HIT851987:HIT851988 HSP851987:HSP851988 ICL851987:ICL851988 IMH851987:IMH851988 IWD851987:IWD851988 JFZ851987:JFZ851988 JPV851987:JPV851988 JZR851987:JZR851988 KJN851987:KJN851988 KTJ851987:KTJ851988 LDF851987:LDF851988 LNB851987:LNB851988 LWX851987:LWX851988 MGT851987:MGT851988 MQP851987:MQP851988 NAL851987:NAL851988 NKH851987:NKH851988 NUD851987:NUD851988 ODZ851987:ODZ851988 ONV851987:ONV851988 OXR851987:OXR851988 PHN851987:PHN851988 PRJ851987:PRJ851988 QBF851987:QBF851988 QLB851987:QLB851988 QUX851987:QUX851988 RET851987:RET851988 ROP851987:ROP851988 RYL851987:RYL851988 SIH851987:SIH851988 SSD851987:SSD851988 TBZ851987:TBZ851988 TLV851987:TLV851988 TVR851987:TVR851988 UFN851987:UFN851988 UPJ851987:UPJ851988 UZF851987:UZF851988 VJB851987:VJB851988 VSX851987:VSX851988 WCT851987:WCT851988 WMP851987:WMP851988 WWL851987:WWL851988 Y917523:Y917524 JZ917523:JZ917524 TV917523:TV917524 ADR917523:ADR917524 ANN917523:ANN917524 AXJ917523:AXJ917524 BHF917523:BHF917524 BRB917523:BRB917524 CAX917523:CAX917524 CKT917523:CKT917524 CUP917523:CUP917524 DEL917523:DEL917524 DOH917523:DOH917524 DYD917523:DYD917524 EHZ917523:EHZ917524 ERV917523:ERV917524 FBR917523:FBR917524 FLN917523:FLN917524 FVJ917523:FVJ917524 GFF917523:GFF917524 GPB917523:GPB917524 GYX917523:GYX917524 HIT917523:HIT917524 HSP917523:HSP917524 ICL917523:ICL917524 IMH917523:IMH917524 IWD917523:IWD917524 JFZ917523:JFZ917524 JPV917523:JPV917524 JZR917523:JZR917524 KJN917523:KJN917524 KTJ917523:KTJ917524 LDF917523:LDF917524 LNB917523:LNB917524 LWX917523:LWX917524 MGT917523:MGT917524 MQP917523:MQP917524 NAL917523:NAL917524 NKH917523:NKH917524 NUD917523:NUD917524 ODZ917523:ODZ917524 ONV917523:ONV917524 OXR917523:OXR917524 PHN917523:PHN917524 PRJ917523:PRJ917524 QBF917523:QBF917524 QLB917523:QLB917524 QUX917523:QUX917524 RET917523:RET917524 ROP917523:ROP917524 RYL917523:RYL917524 SIH917523:SIH917524 SSD917523:SSD917524 TBZ917523:TBZ917524 TLV917523:TLV917524 TVR917523:TVR917524 UFN917523:UFN917524 UPJ917523:UPJ917524 UZF917523:UZF917524 VJB917523:VJB917524 VSX917523:VSX917524 WCT917523:WCT917524 WMP917523:WMP917524 WWL917523:WWL917524 Y983059:Y983060 JZ983059:JZ983060 TV983059:TV983060 ADR983059:ADR983060 ANN983059:ANN983060 AXJ983059:AXJ983060 BHF983059:BHF983060 BRB983059:BRB983060 CAX983059:CAX983060 CKT983059:CKT983060 CUP983059:CUP983060 DEL983059:DEL983060 DOH983059:DOH983060 DYD983059:DYD983060 EHZ983059:EHZ983060 ERV983059:ERV983060 FBR983059:FBR983060 FLN983059:FLN983060 FVJ983059:FVJ983060 GFF983059:GFF983060 GPB983059:GPB983060 GYX983059:GYX983060 HIT983059:HIT983060 HSP983059:HSP983060 ICL983059:ICL983060 IMH983059:IMH983060 IWD983059:IWD983060 JFZ983059:JFZ983060 JPV983059:JPV983060 JZR983059:JZR983060 KJN983059:KJN983060 KTJ983059:KTJ983060 LDF983059:LDF983060 LNB983059:LNB983060 LWX983059:LWX983060 MGT983059:MGT983060 MQP983059:MQP983060 NAL983059:NAL983060 NKH983059:NKH983060 NUD983059:NUD983060 ODZ983059:ODZ983060 ONV983059:ONV983060 OXR983059:OXR983060 PHN983059:PHN983060 PRJ983059:PRJ983060 QBF983059:QBF983060 QLB983059:QLB983060 QUX983059:QUX983060 RET983059:RET983060 ROP983059:ROP983060 RYL983059:RYL983060 SIH983059:SIH983060 SSD983059:SSD983060 TBZ983059:TBZ983060 TLV983059:TLV983060 TVR983059:TVR983060 UFN983059:UFN983060 UPJ983059:UPJ983060 UZF983059:UZF983060 VJB983059:VJB983060 VSX983059:VSX983060 WCT983059:WCT983060 WMP983059:WMP983060 JX24 AK917523:AK917524 AI65555:AI65556 AI131091:AI131092 AI196627:AI196628 AI262163:AI262164 AI327699:AI327700 AI393235:AI393236 AI458771:AI458772 AI524307:AI524308 AI589843:AI589844 AI655379:AI655380 AI720915:AI720916 AI786451:AI786452 AI851987:AI851988 AI917523:AI917524 AI983059:AI983060 AK983059:AK983060 AK65555:AK65556 AK131091:AK131092 AK196627:AK196628 AK262163:AK262164 AK327699:AK327700 AK393235:AK393236 AK458771:AK458772 AK524307:AK524308 AK589843:AK589844 AK655379:AK655380 AK720915:AK720916 AK786451:AK786452 AK851987:AK851988 AK24 AI24"/>
    <dataValidation allowBlank="1" promptTitle="checkPeriodRange" sqref="TS24 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WMM24 WWI24 V24 WWI983059:WWI983060 V65555:V65556 JW65555:JW65556 TS65555:TS65556 ADO65555:ADO65556 ANK65555:ANK65556 AXG65555:AXG65556 BHC65555:BHC65556 BQY65555:BQY65556 CAU65555:CAU65556 CKQ65555:CKQ65556 CUM65555:CUM65556 DEI65555:DEI65556 DOE65555:DOE65556 DYA65555:DYA65556 EHW65555:EHW65556 ERS65555:ERS65556 FBO65555:FBO65556 FLK65555:FLK65556 FVG65555:FVG65556 GFC65555:GFC65556 GOY65555:GOY65556 GYU65555:GYU65556 HIQ65555:HIQ65556 HSM65555:HSM65556 ICI65555:ICI65556 IME65555:IME65556 IWA65555:IWA65556 JFW65555:JFW65556 JPS65555:JPS65556 JZO65555:JZO65556 KJK65555:KJK65556 KTG65555:KTG65556 LDC65555:LDC65556 LMY65555:LMY65556 LWU65555:LWU65556 MGQ65555:MGQ65556 MQM65555:MQM65556 NAI65555:NAI65556 NKE65555:NKE65556 NUA65555:NUA65556 ODW65555:ODW65556 ONS65555:ONS65556 OXO65555:OXO65556 PHK65555:PHK65556 PRG65555:PRG65556 QBC65555:QBC65556 QKY65555:QKY65556 QUU65555:QUU65556 REQ65555:REQ65556 ROM65555:ROM65556 RYI65555:RYI65556 SIE65555:SIE65556 SSA65555:SSA65556 TBW65555:TBW65556 TLS65555:TLS65556 TVO65555:TVO65556 UFK65555:UFK65556 UPG65555:UPG65556 UZC65555:UZC65556 VIY65555:VIY65556 VSU65555:VSU65556 WCQ65555:WCQ65556 WMM65555:WMM65556 WWI65555:WWI65556 V131091:V131092 JW131091:JW131092 TS131091:TS131092 ADO131091:ADO131092 ANK131091:ANK131092 AXG131091:AXG131092 BHC131091:BHC131092 BQY131091:BQY131092 CAU131091:CAU131092 CKQ131091:CKQ131092 CUM131091:CUM131092 DEI131091:DEI131092 DOE131091:DOE131092 DYA131091:DYA131092 EHW131091:EHW131092 ERS131091:ERS131092 FBO131091:FBO131092 FLK131091:FLK131092 FVG131091:FVG131092 GFC131091:GFC131092 GOY131091:GOY131092 GYU131091:GYU131092 HIQ131091:HIQ131092 HSM131091:HSM131092 ICI131091:ICI131092 IME131091:IME131092 IWA131091:IWA131092 JFW131091:JFW131092 JPS131091:JPS131092 JZO131091:JZO131092 KJK131091:KJK131092 KTG131091:KTG131092 LDC131091:LDC131092 LMY131091:LMY131092 LWU131091:LWU131092 MGQ131091:MGQ131092 MQM131091:MQM131092 NAI131091:NAI131092 NKE131091:NKE131092 NUA131091:NUA131092 ODW131091:ODW131092 ONS131091:ONS131092 OXO131091:OXO131092 PHK131091:PHK131092 PRG131091:PRG131092 QBC131091:QBC131092 QKY131091:QKY131092 QUU131091:QUU131092 REQ131091:REQ131092 ROM131091:ROM131092 RYI131091:RYI131092 SIE131091:SIE131092 SSA131091:SSA131092 TBW131091:TBW131092 TLS131091:TLS131092 TVO131091:TVO131092 UFK131091:UFK131092 UPG131091:UPG131092 UZC131091:UZC131092 VIY131091:VIY131092 VSU131091:VSU131092 WCQ131091:WCQ131092 WMM131091:WMM131092 WWI131091:WWI131092 V196627:V196628 JW196627:JW196628 TS196627:TS196628 ADO196627:ADO196628 ANK196627:ANK196628 AXG196627:AXG196628 BHC196627:BHC196628 BQY196627:BQY196628 CAU196627:CAU196628 CKQ196627:CKQ196628 CUM196627:CUM196628 DEI196627:DEI196628 DOE196627:DOE196628 DYA196627:DYA196628 EHW196627:EHW196628 ERS196627:ERS196628 FBO196627:FBO196628 FLK196627:FLK196628 FVG196627:FVG196628 GFC196627:GFC196628 GOY196627:GOY196628 GYU196627:GYU196628 HIQ196627:HIQ196628 HSM196627:HSM196628 ICI196627:ICI196628 IME196627:IME196628 IWA196627:IWA196628 JFW196627:JFW196628 JPS196627:JPS196628 JZO196627:JZO196628 KJK196627:KJK196628 KTG196627:KTG196628 LDC196627:LDC196628 LMY196627:LMY196628 LWU196627:LWU196628 MGQ196627:MGQ196628 MQM196627:MQM196628 NAI196627:NAI196628 NKE196627:NKE196628 NUA196627:NUA196628 ODW196627:ODW196628 ONS196627:ONS196628 OXO196627:OXO196628 PHK196627:PHK196628 PRG196627:PRG196628 QBC196627:QBC196628 QKY196627:QKY196628 QUU196627:QUU196628 REQ196627:REQ196628 ROM196627:ROM196628 RYI196627:RYI196628 SIE196627:SIE196628 SSA196627:SSA196628 TBW196627:TBW196628 TLS196627:TLS196628 TVO196627:TVO196628 UFK196627:UFK196628 UPG196627:UPG196628 UZC196627:UZC196628 VIY196627:VIY196628 VSU196627:VSU196628 WCQ196627:WCQ196628 WMM196627:WMM196628 WWI196627:WWI196628 V262163:V262164 JW262163:JW262164 TS262163:TS262164 ADO262163:ADO262164 ANK262163:ANK262164 AXG262163:AXG262164 BHC262163:BHC262164 BQY262163:BQY262164 CAU262163:CAU262164 CKQ262163:CKQ262164 CUM262163:CUM262164 DEI262163:DEI262164 DOE262163:DOE262164 DYA262163:DYA262164 EHW262163:EHW262164 ERS262163:ERS262164 FBO262163:FBO262164 FLK262163:FLK262164 FVG262163:FVG262164 GFC262163:GFC262164 GOY262163:GOY262164 GYU262163:GYU262164 HIQ262163:HIQ262164 HSM262163:HSM262164 ICI262163:ICI262164 IME262163:IME262164 IWA262163:IWA262164 JFW262163:JFW262164 JPS262163:JPS262164 JZO262163:JZO262164 KJK262163:KJK262164 KTG262163:KTG262164 LDC262163:LDC262164 LMY262163:LMY262164 LWU262163:LWU262164 MGQ262163:MGQ262164 MQM262163:MQM262164 NAI262163:NAI262164 NKE262163:NKE262164 NUA262163:NUA262164 ODW262163:ODW262164 ONS262163:ONS262164 OXO262163:OXO262164 PHK262163:PHK262164 PRG262163:PRG262164 QBC262163:QBC262164 QKY262163:QKY262164 QUU262163:QUU262164 REQ262163:REQ262164 ROM262163:ROM262164 RYI262163:RYI262164 SIE262163:SIE262164 SSA262163:SSA262164 TBW262163:TBW262164 TLS262163:TLS262164 TVO262163:TVO262164 UFK262163:UFK262164 UPG262163:UPG262164 UZC262163:UZC262164 VIY262163:VIY262164 VSU262163:VSU262164 WCQ262163:WCQ262164 WMM262163:WMM262164 WWI262163:WWI262164 V327699:V327700 JW327699:JW327700 TS327699:TS327700 ADO327699:ADO327700 ANK327699:ANK327700 AXG327699:AXG327700 BHC327699:BHC327700 BQY327699:BQY327700 CAU327699:CAU327700 CKQ327699:CKQ327700 CUM327699:CUM327700 DEI327699:DEI327700 DOE327699:DOE327700 DYA327699:DYA327700 EHW327699:EHW327700 ERS327699:ERS327700 FBO327699:FBO327700 FLK327699:FLK327700 FVG327699:FVG327700 GFC327699:GFC327700 GOY327699:GOY327700 GYU327699:GYU327700 HIQ327699:HIQ327700 HSM327699:HSM327700 ICI327699:ICI327700 IME327699:IME327700 IWA327699:IWA327700 JFW327699:JFW327700 JPS327699:JPS327700 JZO327699:JZO327700 KJK327699:KJK327700 KTG327699:KTG327700 LDC327699:LDC327700 LMY327699:LMY327700 LWU327699:LWU327700 MGQ327699:MGQ327700 MQM327699:MQM327700 NAI327699:NAI327700 NKE327699:NKE327700 NUA327699:NUA327700 ODW327699:ODW327700 ONS327699:ONS327700 OXO327699:OXO327700 PHK327699:PHK327700 PRG327699:PRG327700 QBC327699:QBC327700 QKY327699:QKY327700 QUU327699:QUU327700 REQ327699:REQ327700 ROM327699:ROM327700 RYI327699:RYI327700 SIE327699:SIE327700 SSA327699:SSA327700 TBW327699:TBW327700 TLS327699:TLS327700 TVO327699:TVO327700 UFK327699:UFK327700 UPG327699:UPG327700 UZC327699:UZC327700 VIY327699:VIY327700 VSU327699:VSU327700 WCQ327699:WCQ327700 WMM327699:WMM327700 WWI327699:WWI327700 V393235:V393236 JW393235:JW393236 TS393235:TS393236 ADO393235:ADO393236 ANK393235:ANK393236 AXG393235:AXG393236 BHC393235:BHC393236 BQY393235:BQY393236 CAU393235:CAU393236 CKQ393235:CKQ393236 CUM393235:CUM393236 DEI393235:DEI393236 DOE393235:DOE393236 DYA393235:DYA393236 EHW393235:EHW393236 ERS393235:ERS393236 FBO393235:FBO393236 FLK393235:FLK393236 FVG393235:FVG393236 GFC393235:GFC393236 GOY393235:GOY393236 GYU393235:GYU393236 HIQ393235:HIQ393236 HSM393235:HSM393236 ICI393235:ICI393236 IME393235:IME393236 IWA393235:IWA393236 JFW393235:JFW393236 JPS393235:JPS393236 JZO393235:JZO393236 KJK393235:KJK393236 KTG393235:KTG393236 LDC393235:LDC393236 LMY393235:LMY393236 LWU393235:LWU393236 MGQ393235:MGQ393236 MQM393235:MQM393236 NAI393235:NAI393236 NKE393235:NKE393236 NUA393235:NUA393236 ODW393235:ODW393236 ONS393235:ONS393236 OXO393235:OXO393236 PHK393235:PHK393236 PRG393235:PRG393236 QBC393235:QBC393236 QKY393235:QKY393236 QUU393235:QUU393236 REQ393235:REQ393236 ROM393235:ROM393236 RYI393235:RYI393236 SIE393235:SIE393236 SSA393235:SSA393236 TBW393235:TBW393236 TLS393235:TLS393236 TVO393235:TVO393236 UFK393235:UFK393236 UPG393235:UPG393236 UZC393235:UZC393236 VIY393235:VIY393236 VSU393235:VSU393236 WCQ393235:WCQ393236 WMM393235:WMM393236 WWI393235:WWI393236 V458771:V458772 JW458771:JW458772 TS458771:TS458772 ADO458771:ADO458772 ANK458771:ANK458772 AXG458771:AXG458772 BHC458771:BHC458772 BQY458771:BQY458772 CAU458771:CAU458772 CKQ458771:CKQ458772 CUM458771:CUM458772 DEI458771:DEI458772 DOE458771:DOE458772 DYA458771:DYA458772 EHW458771:EHW458772 ERS458771:ERS458772 FBO458771:FBO458772 FLK458771:FLK458772 FVG458771:FVG458772 GFC458771:GFC458772 GOY458771:GOY458772 GYU458771:GYU458772 HIQ458771:HIQ458772 HSM458771:HSM458772 ICI458771:ICI458772 IME458771:IME458772 IWA458771:IWA458772 JFW458771:JFW458772 JPS458771:JPS458772 JZO458771:JZO458772 KJK458771:KJK458772 KTG458771:KTG458772 LDC458771:LDC458772 LMY458771:LMY458772 LWU458771:LWU458772 MGQ458771:MGQ458772 MQM458771:MQM458772 NAI458771:NAI458772 NKE458771:NKE458772 NUA458771:NUA458772 ODW458771:ODW458772 ONS458771:ONS458772 OXO458771:OXO458772 PHK458771:PHK458772 PRG458771:PRG458772 QBC458771:QBC458772 QKY458771:QKY458772 QUU458771:QUU458772 REQ458771:REQ458772 ROM458771:ROM458772 RYI458771:RYI458772 SIE458771:SIE458772 SSA458771:SSA458772 TBW458771:TBW458772 TLS458771:TLS458772 TVO458771:TVO458772 UFK458771:UFK458772 UPG458771:UPG458772 UZC458771:UZC458772 VIY458771:VIY458772 VSU458771:VSU458772 WCQ458771:WCQ458772 WMM458771:WMM458772 WWI458771:WWI458772 V524307:V524308 JW524307:JW524308 TS524307:TS524308 ADO524307:ADO524308 ANK524307:ANK524308 AXG524307:AXG524308 BHC524307:BHC524308 BQY524307:BQY524308 CAU524307:CAU524308 CKQ524307:CKQ524308 CUM524307:CUM524308 DEI524307:DEI524308 DOE524307:DOE524308 DYA524307:DYA524308 EHW524307:EHW524308 ERS524307:ERS524308 FBO524307:FBO524308 FLK524307:FLK524308 FVG524307:FVG524308 GFC524307:GFC524308 GOY524307:GOY524308 GYU524307:GYU524308 HIQ524307:HIQ524308 HSM524307:HSM524308 ICI524307:ICI524308 IME524307:IME524308 IWA524307:IWA524308 JFW524307:JFW524308 JPS524307:JPS524308 JZO524307:JZO524308 KJK524307:KJK524308 KTG524307:KTG524308 LDC524307:LDC524308 LMY524307:LMY524308 LWU524307:LWU524308 MGQ524307:MGQ524308 MQM524307:MQM524308 NAI524307:NAI524308 NKE524307:NKE524308 NUA524307:NUA524308 ODW524307:ODW524308 ONS524307:ONS524308 OXO524307:OXO524308 PHK524307:PHK524308 PRG524307:PRG524308 QBC524307:QBC524308 QKY524307:QKY524308 QUU524307:QUU524308 REQ524307:REQ524308 ROM524307:ROM524308 RYI524307:RYI524308 SIE524307:SIE524308 SSA524307:SSA524308 TBW524307:TBW524308 TLS524307:TLS524308 TVO524307:TVO524308 UFK524307:UFK524308 UPG524307:UPG524308 UZC524307:UZC524308 VIY524307:VIY524308 VSU524307:VSU524308 WCQ524307:WCQ524308 WMM524307:WMM524308 WWI524307:WWI524308 V589843:V589844 JW589843:JW589844 TS589843:TS589844 ADO589843:ADO589844 ANK589843:ANK589844 AXG589843:AXG589844 BHC589843:BHC589844 BQY589843:BQY589844 CAU589843:CAU589844 CKQ589843:CKQ589844 CUM589843:CUM589844 DEI589843:DEI589844 DOE589843:DOE589844 DYA589843:DYA589844 EHW589843:EHW589844 ERS589843:ERS589844 FBO589843:FBO589844 FLK589843:FLK589844 FVG589843:FVG589844 GFC589843:GFC589844 GOY589843:GOY589844 GYU589843:GYU589844 HIQ589843:HIQ589844 HSM589843:HSM589844 ICI589843:ICI589844 IME589843:IME589844 IWA589843:IWA589844 JFW589843:JFW589844 JPS589843:JPS589844 JZO589843:JZO589844 KJK589843:KJK589844 KTG589843:KTG589844 LDC589843:LDC589844 LMY589843:LMY589844 LWU589843:LWU589844 MGQ589843:MGQ589844 MQM589843:MQM589844 NAI589843:NAI589844 NKE589843:NKE589844 NUA589843:NUA589844 ODW589843:ODW589844 ONS589843:ONS589844 OXO589843:OXO589844 PHK589843:PHK589844 PRG589843:PRG589844 QBC589843:QBC589844 QKY589843:QKY589844 QUU589843:QUU589844 REQ589843:REQ589844 ROM589843:ROM589844 RYI589843:RYI589844 SIE589843:SIE589844 SSA589843:SSA589844 TBW589843:TBW589844 TLS589843:TLS589844 TVO589843:TVO589844 UFK589843:UFK589844 UPG589843:UPG589844 UZC589843:UZC589844 VIY589843:VIY589844 VSU589843:VSU589844 WCQ589843:WCQ589844 WMM589843:WMM589844 WWI589843:WWI589844 V655379:V655380 JW655379:JW655380 TS655379:TS655380 ADO655379:ADO655380 ANK655379:ANK655380 AXG655379:AXG655380 BHC655379:BHC655380 BQY655379:BQY655380 CAU655379:CAU655380 CKQ655379:CKQ655380 CUM655379:CUM655380 DEI655379:DEI655380 DOE655379:DOE655380 DYA655379:DYA655380 EHW655379:EHW655380 ERS655379:ERS655380 FBO655379:FBO655380 FLK655379:FLK655380 FVG655379:FVG655380 GFC655379:GFC655380 GOY655379:GOY655380 GYU655379:GYU655380 HIQ655379:HIQ655380 HSM655379:HSM655380 ICI655379:ICI655380 IME655379:IME655380 IWA655379:IWA655380 JFW655379:JFW655380 JPS655379:JPS655380 JZO655379:JZO655380 KJK655379:KJK655380 KTG655379:KTG655380 LDC655379:LDC655380 LMY655379:LMY655380 LWU655379:LWU655380 MGQ655379:MGQ655380 MQM655379:MQM655380 NAI655379:NAI655380 NKE655379:NKE655380 NUA655379:NUA655380 ODW655379:ODW655380 ONS655379:ONS655380 OXO655379:OXO655380 PHK655379:PHK655380 PRG655379:PRG655380 QBC655379:QBC655380 QKY655379:QKY655380 QUU655379:QUU655380 REQ655379:REQ655380 ROM655379:ROM655380 RYI655379:RYI655380 SIE655379:SIE655380 SSA655379:SSA655380 TBW655379:TBW655380 TLS655379:TLS655380 TVO655379:TVO655380 UFK655379:UFK655380 UPG655379:UPG655380 UZC655379:UZC655380 VIY655379:VIY655380 VSU655379:VSU655380 WCQ655379:WCQ655380 WMM655379:WMM655380 WWI655379:WWI655380 V720915:V720916 JW720915:JW720916 TS720915:TS720916 ADO720915:ADO720916 ANK720915:ANK720916 AXG720915:AXG720916 BHC720915:BHC720916 BQY720915:BQY720916 CAU720915:CAU720916 CKQ720915:CKQ720916 CUM720915:CUM720916 DEI720915:DEI720916 DOE720915:DOE720916 DYA720915:DYA720916 EHW720915:EHW720916 ERS720915:ERS720916 FBO720915:FBO720916 FLK720915:FLK720916 FVG720915:FVG720916 GFC720915:GFC720916 GOY720915:GOY720916 GYU720915:GYU720916 HIQ720915:HIQ720916 HSM720915:HSM720916 ICI720915:ICI720916 IME720915:IME720916 IWA720915:IWA720916 JFW720915:JFW720916 JPS720915:JPS720916 JZO720915:JZO720916 KJK720915:KJK720916 KTG720915:KTG720916 LDC720915:LDC720916 LMY720915:LMY720916 LWU720915:LWU720916 MGQ720915:MGQ720916 MQM720915:MQM720916 NAI720915:NAI720916 NKE720915:NKE720916 NUA720915:NUA720916 ODW720915:ODW720916 ONS720915:ONS720916 OXO720915:OXO720916 PHK720915:PHK720916 PRG720915:PRG720916 QBC720915:QBC720916 QKY720915:QKY720916 QUU720915:QUU720916 REQ720915:REQ720916 ROM720915:ROM720916 RYI720915:RYI720916 SIE720915:SIE720916 SSA720915:SSA720916 TBW720915:TBW720916 TLS720915:TLS720916 TVO720915:TVO720916 UFK720915:UFK720916 UPG720915:UPG720916 UZC720915:UZC720916 VIY720915:VIY720916 VSU720915:VSU720916 WCQ720915:WCQ720916 WMM720915:WMM720916 WWI720915:WWI720916 V786451:V786452 JW786451:JW786452 TS786451:TS786452 ADO786451:ADO786452 ANK786451:ANK786452 AXG786451:AXG786452 BHC786451:BHC786452 BQY786451:BQY786452 CAU786451:CAU786452 CKQ786451:CKQ786452 CUM786451:CUM786452 DEI786451:DEI786452 DOE786451:DOE786452 DYA786451:DYA786452 EHW786451:EHW786452 ERS786451:ERS786452 FBO786451:FBO786452 FLK786451:FLK786452 FVG786451:FVG786452 GFC786451:GFC786452 GOY786451:GOY786452 GYU786451:GYU786452 HIQ786451:HIQ786452 HSM786451:HSM786452 ICI786451:ICI786452 IME786451:IME786452 IWA786451:IWA786452 JFW786451:JFW786452 JPS786451:JPS786452 JZO786451:JZO786452 KJK786451:KJK786452 KTG786451:KTG786452 LDC786451:LDC786452 LMY786451:LMY786452 LWU786451:LWU786452 MGQ786451:MGQ786452 MQM786451:MQM786452 NAI786451:NAI786452 NKE786451:NKE786452 NUA786451:NUA786452 ODW786451:ODW786452 ONS786451:ONS786452 OXO786451:OXO786452 PHK786451:PHK786452 PRG786451:PRG786452 QBC786451:QBC786452 QKY786451:QKY786452 QUU786451:QUU786452 REQ786451:REQ786452 ROM786451:ROM786452 RYI786451:RYI786452 SIE786451:SIE786452 SSA786451:SSA786452 TBW786451:TBW786452 TLS786451:TLS786452 TVO786451:TVO786452 UFK786451:UFK786452 UPG786451:UPG786452 UZC786451:UZC786452 VIY786451:VIY786452 VSU786451:VSU786452 WCQ786451:WCQ786452 WMM786451:WMM786452 WWI786451:WWI786452 V851987:V851988 JW851987:JW851988 TS851987:TS851988 ADO851987:ADO851988 ANK851987:ANK851988 AXG851987:AXG851988 BHC851987:BHC851988 BQY851987:BQY851988 CAU851987:CAU851988 CKQ851987:CKQ851988 CUM851987:CUM851988 DEI851987:DEI851988 DOE851987:DOE851988 DYA851987:DYA851988 EHW851987:EHW851988 ERS851987:ERS851988 FBO851987:FBO851988 FLK851987:FLK851988 FVG851987:FVG851988 GFC851987:GFC851988 GOY851987:GOY851988 GYU851987:GYU851988 HIQ851987:HIQ851988 HSM851987:HSM851988 ICI851987:ICI851988 IME851987:IME851988 IWA851987:IWA851988 JFW851987:JFW851988 JPS851987:JPS851988 JZO851987:JZO851988 KJK851987:KJK851988 KTG851987:KTG851988 LDC851987:LDC851988 LMY851987:LMY851988 LWU851987:LWU851988 MGQ851987:MGQ851988 MQM851987:MQM851988 NAI851987:NAI851988 NKE851987:NKE851988 NUA851987:NUA851988 ODW851987:ODW851988 ONS851987:ONS851988 OXO851987:OXO851988 PHK851987:PHK851988 PRG851987:PRG851988 QBC851987:QBC851988 QKY851987:QKY851988 QUU851987:QUU851988 REQ851987:REQ851988 ROM851987:ROM851988 RYI851987:RYI851988 SIE851987:SIE851988 SSA851987:SSA851988 TBW851987:TBW851988 TLS851987:TLS851988 TVO851987:TVO851988 UFK851987:UFK851988 UPG851987:UPG851988 UZC851987:UZC851988 VIY851987:VIY851988 VSU851987:VSU851988 WCQ851987:WCQ851988 WMM851987:WMM851988 WWI851987:WWI851988 V917523:V917524 JW917523:JW917524 TS917523:TS917524 ADO917523:ADO917524 ANK917523:ANK917524 AXG917523:AXG917524 BHC917523:BHC917524 BQY917523:BQY917524 CAU917523:CAU917524 CKQ917523:CKQ917524 CUM917523:CUM917524 DEI917523:DEI917524 DOE917523:DOE917524 DYA917523:DYA917524 EHW917523:EHW917524 ERS917523:ERS917524 FBO917523:FBO917524 FLK917523:FLK917524 FVG917523:FVG917524 GFC917523:GFC917524 GOY917523:GOY917524 GYU917523:GYU917524 HIQ917523:HIQ917524 HSM917523:HSM917524 ICI917523:ICI917524 IME917523:IME917524 IWA917523:IWA917524 JFW917523:JFW917524 JPS917523:JPS917524 JZO917523:JZO917524 KJK917523:KJK917524 KTG917523:KTG917524 LDC917523:LDC917524 LMY917523:LMY917524 LWU917523:LWU917524 MGQ917523:MGQ917524 MQM917523:MQM917524 NAI917523:NAI917524 NKE917523:NKE917524 NUA917523:NUA917524 ODW917523:ODW917524 ONS917523:ONS917524 OXO917523:OXO917524 PHK917523:PHK917524 PRG917523:PRG917524 QBC917523:QBC917524 QKY917523:QKY917524 QUU917523:QUU917524 REQ917523:REQ917524 ROM917523:ROM917524 RYI917523:RYI917524 SIE917523:SIE917524 SSA917523:SSA917524 TBW917523:TBW917524 TLS917523:TLS917524 TVO917523:TVO917524 UFK917523:UFK917524 UPG917523:UPG917524 UZC917523:UZC917524 VIY917523:VIY917524 VSU917523:VSU917524 WCQ917523:WCQ917524 WMM917523:WMM917524 WWI917523:WWI917524 V983059:V983060 JW983059:JW983060 TS983059:TS983060 ADO983059:ADO983060 ANK983059:ANK983060 AXG983059:AXG983060 BHC983059:BHC983060 BQY983059:BQY983060 CAU983059:CAU983060 CKQ983059:CKQ983060 CUM983059:CUM983060 DEI983059:DEI983060 DOE983059:DOE983060 DYA983059:DYA983060 EHW983059:EHW983060 ERS983059:ERS983060 FBO983059:FBO983060 FLK983059:FLK983060 FVG983059:FVG983060 GFC983059:GFC983060 GOY983059:GOY983060 GYU983059:GYU983060 HIQ983059:HIQ983060 HSM983059:HSM983060 ICI983059:ICI983060 IME983059:IME983060 IWA983059:IWA983060 JFW983059:JFW983060 JPS983059:JPS983060 JZO983059:JZO983060 KJK983059:KJK983060 KTG983059:KTG983060 LDC983059:LDC983060 LMY983059:LMY983060 LWU983059:LWU983060 MGQ983059:MGQ983060 MQM983059:MQM983060 NAI983059:NAI983060 NKE983059:NKE983060 NUA983059:NUA983060 ODW983059:ODW983060 ONS983059:ONS983060 OXO983059:OXO983060 PHK983059:PHK983060 PRG983059:PRG983060 QBC983059:QBC983060 QKY983059:QKY983060 QUU983059:QUU983060 REQ983059:REQ983060 ROM983059:ROM983060 RYI983059:RYI983060 SIE983059:SIE983060 SSA983059:SSA983060 TBW983059:TBW983060 TLS983059:TLS983060 TVO983059:TVO983060 UFK983059:UFK983060 UPG983059:UPG983060 UZC983059:UZC983060 VIY983059:VIY983060 VSU983059:VSU983060 WCQ983059:WCQ983060 WMM983059:WMM983060 JW24 AH983059:AH983060 AH65555:AH65556 AH131091:AH131092 AH196627:AH196628 AH262163:AH262164 AH327699:AH327700 AH393235:AH393236 AH458771:AH458772 AH524307:AH524308 AH589843:AH589844 AH655379:AH655380 AH720915:AH720916 AH786451:AH786452 AH851987:AH851988 AH917523:AH917524 AH24"/>
    <dataValidation allowBlank="1" showInputMessage="1" showErrorMessage="1" prompt="Для выбора выполните двойной щелчок левой клавиши мыши по соответствующей ячейке." sqref="KA24 X65555:X65557 JY65555:JY65557 TU65555:TU65557 ADQ65555:ADQ65557 ANM65555:ANM65557 AXI65555:AXI65557 BHE65555:BHE65557 BRA65555:BRA65557 CAW65555:CAW65557 CKS65555:CKS65557 CUO65555:CUO65557 DEK65555:DEK65557 DOG65555:DOG65557 DYC65555:DYC65557 EHY65555:EHY65557 ERU65555:ERU65557 FBQ65555:FBQ65557 FLM65555:FLM65557 FVI65555:FVI65557 GFE65555:GFE65557 GPA65555:GPA65557 GYW65555:GYW65557 HIS65555:HIS65557 HSO65555:HSO65557 ICK65555:ICK65557 IMG65555:IMG65557 IWC65555:IWC65557 JFY65555:JFY65557 JPU65555:JPU65557 JZQ65555:JZQ65557 KJM65555:KJM65557 KTI65555:KTI65557 LDE65555:LDE65557 LNA65555:LNA65557 LWW65555:LWW65557 MGS65555:MGS65557 MQO65555:MQO65557 NAK65555:NAK65557 NKG65555:NKG65557 NUC65555:NUC65557 ODY65555:ODY65557 ONU65555:ONU65557 OXQ65555:OXQ65557 PHM65555:PHM65557 PRI65555:PRI65557 QBE65555:QBE65557 QLA65555:QLA65557 QUW65555:QUW65557 RES65555:RES65557 ROO65555:ROO65557 RYK65555:RYK65557 SIG65555:SIG65557 SSC65555:SSC65557 TBY65555:TBY65557 TLU65555:TLU65557 TVQ65555:TVQ65557 UFM65555:UFM65557 UPI65555:UPI65557 UZE65555:UZE65557 VJA65555:VJA65557 VSW65555:VSW65557 WCS65555:WCS65557 WMO65555:WMO65557 WWK65555:WWK65557 X131091:X131093 JY131091:JY131093 TU131091:TU131093 ADQ131091:ADQ131093 ANM131091:ANM131093 AXI131091:AXI131093 BHE131091:BHE131093 BRA131091:BRA131093 CAW131091:CAW131093 CKS131091:CKS131093 CUO131091:CUO131093 DEK131091:DEK131093 DOG131091:DOG131093 DYC131091:DYC131093 EHY131091:EHY131093 ERU131091:ERU131093 FBQ131091:FBQ131093 FLM131091:FLM131093 FVI131091:FVI131093 GFE131091:GFE131093 GPA131091:GPA131093 GYW131091:GYW131093 HIS131091:HIS131093 HSO131091:HSO131093 ICK131091:ICK131093 IMG131091:IMG131093 IWC131091:IWC131093 JFY131091:JFY131093 JPU131091:JPU131093 JZQ131091:JZQ131093 KJM131091:KJM131093 KTI131091:KTI131093 LDE131091:LDE131093 LNA131091:LNA131093 LWW131091:LWW131093 MGS131091:MGS131093 MQO131091:MQO131093 NAK131091:NAK131093 NKG131091:NKG131093 NUC131091:NUC131093 ODY131091:ODY131093 ONU131091:ONU131093 OXQ131091:OXQ131093 PHM131091:PHM131093 PRI131091:PRI131093 QBE131091:QBE131093 QLA131091:QLA131093 QUW131091:QUW131093 RES131091:RES131093 ROO131091:ROO131093 RYK131091:RYK131093 SIG131091:SIG131093 SSC131091:SSC131093 TBY131091:TBY131093 TLU131091:TLU131093 TVQ131091:TVQ131093 UFM131091:UFM131093 UPI131091:UPI131093 UZE131091:UZE131093 VJA131091:VJA131093 VSW131091:VSW131093 WCS131091:WCS131093 WMO131091:WMO131093 WWK131091:WWK131093 X196627:X196629 JY196627:JY196629 TU196627:TU196629 ADQ196627:ADQ196629 ANM196627:ANM196629 AXI196627:AXI196629 BHE196627:BHE196629 BRA196627:BRA196629 CAW196627:CAW196629 CKS196627:CKS196629 CUO196627:CUO196629 DEK196627:DEK196629 DOG196627:DOG196629 DYC196627:DYC196629 EHY196627:EHY196629 ERU196627:ERU196629 FBQ196627:FBQ196629 FLM196627:FLM196629 FVI196627:FVI196629 GFE196627:GFE196629 GPA196627:GPA196629 GYW196627:GYW196629 HIS196627:HIS196629 HSO196627:HSO196629 ICK196627:ICK196629 IMG196627:IMG196629 IWC196627:IWC196629 JFY196627:JFY196629 JPU196627:JPU196629 JZQ196627:JZQ196629 KJM196627:KJM196629 KTI196627:KTI196629 LDE196627:LDE196629 LNA196627:LNA196629 LWW196627:LWW196629 MGS196627:MGS196629 MQO196627:MQO196629 NAK196627:NAK196629 NKG196627:NKG196629 NUC196627:NUC196629 ODY196627:ODY196629 ONU196627:ONU196629 OXQ196627:OXQ196629 PHM196627:PHM196629 PRI196627:PRI196629 QBE196627:QBE196629 QLA196627:QLA196629 QUW196627:QUW196629 RES196627:RES196629 ROO196627:ROO196629 RYK196627:RYK196629 SIG196627:SIG196629 SSC196627:SSC196629 TBY196627:TBY196629 TLU196627:TLU196629 TVQ196627:TVQ196629 UFM196627:UFM196629 UPI196627:UPI196629 UZE196627:UZE196629 VJA196627:VJA196629 VSW196627:VSW196629 WCS196627:WCS196629 WMO196627:WMO196629 WWK196627:WWK196629 X262163:X262165 JY262163:JY262165 TU262163:TU262165 ADQ262163:ADQ262165 ANM262163:ANM262165 AXI262163:AXI262165 BHE262163:BHE262165 BRA262163:BRA262165 CAW262163:CAW262165 CKS262163:CKS262165 CUO262163:CUO262165 DEK262163:DEK262165 DOG262163:DOG262165 DYC262163:DYC262165 EHY262163:EHY262165 ERU262163:ERU262165 FBQ262163:FBQ262165 FLM262163:FLM262165 FVI262163:FVI262165 GFE262163:GFE262165 GPA262163:GPA262165 GYW262163:GYW262165 HIS262163:HIS262165 HSO262163:HSO262165 ICK262163:ICK262165 IMG262163:IMG262165 IWC262163:IWC262165 JFY262163:JFY262165 JPU262163:JPU262165 JZQ262163:JZQ262165 KJM262163:KJM262165 KTI262163:KTI262165 LDE262163:LDE262165 LNA262163:LNA262165 LWW262163:LWW262165 MGS262163:MGS262165 MQO262163:MQO262165 NAK262163:NAK262165 NKG262163:NKG262165 NUC262163:NUC262165 ODY262163:ODY262165 ONU262163:ONU262165 OXQ262163:OXQ262165 PHM262163:PHM262165 PRI262163:PRI262165 QBE262163:QBE262165 QLA262163:QLA262165 QUW262163:QUW262165 RES262163:RES262165 ROO262163:ROO262165 RYK262163:RYK262165 SIG262163:SIG262165 SSC262163:SSC262165 TBY262163:TBY262165 TLU262163:TLU262165 TVQ262163:TVQ262165 UFM262163:UFM262165 UPI262163:UPI262165 UZE262163:UZE262165 VJA262163:VJA262165 VSW262163:VSW262165 WCS262163:WCS262165 WMO262163:WMO262165 WWK262163:WWK262165 X327699:X327701 JY327699:JY327701 TU327699:TU327701 ADQ327699:ADQ327701 ANM327699:ANM327701 AXI327699:AXI327701 BHE327699:BHE327701 BRA327699:BRA327701 CAW327699:CAW327701 CKS327699:CKS327701 CUO327699:CUO327701 DEK327699:DEK327701 DOG327699:DOG327701 DYC327699:DYC327701 EHY327699:EHY327701 ERU327699:ERU327701 FBQ327699:FBQ327701 FLM327699:FLM327701 FVI327699:FVI327701 GFE327699:GFE327701 GPA327699:GPA327701 GYW327699:GYW327701 HIS327699:HIS327701 HSO327699:HSO327701 ICK327699:ICK327701 IMG327699:IMG327701 IWC327699:IWC327701 JFY327699:JFY327701 JPU327699:JPU327701 JZQ327699:JZQ327701 KJM327699:KJM327701 KTI327699:KTI327701 LDE327699:LDE327701 LNA327699:LNA327701 LWW327699:LWW327701 MGS327699:MGS327701 MQO327699:MQO327701 NAK327699:NAK327701 NKG327699:NKG327701 NUC327699:NUC327701 ODY327699:ODY327701 ONU327699:ONU327701 OXQ327699:OXQ327701 PHM327699:PHM327701 PRI327699:PRI327701 QBE327699:QBE327701 QLA327699:QLA327701 QUW327699:QUW327701 RES327699:RES327701 ROO327699:ROO327701 RYK327699:RYK327701 SIG327699:SIG327701 SSC327699:SSC327701 TBY327699:TBY327701 TLU327699:TLU327701 TVQ327699:TVQ327701 UFM327699:UFM327701 UPI327699:UPI327701 UZE327699:UZE327701 VJA327699:VJA327701 VSW327699:VSW327701 WCS327699:WCS327701 WMO327699:WMO327701 WWK327699:WWK327701 X393235:X393237 JY393235:JY393237 TU393235:TU393237 ADQ393235:ADQ393237 ANM393235:ANM393237 AXI393235:AXI393237 BHE393235:BHE393237 BRA393235:BRA393237 CAW393235:CAW393237 CKS393235:CKS393237 CUO393235:CUO393237 DEK393235:DEK393237 DOG393235:DOG393237 DYC393235:DYC393237 EHY393235:EHY393237 ERU393235:ERU393237 FBQ393235:FBQ393237 FLM393235:FLM393237 FVI393235:FVI393237 GFE393235:GFE393237 GPA393235:GPA393237 GYW393235:GYW393237 HIS393235:HIS393237 HSO393235:HSO393237 ICK393235:ICK393237 IMG393235:IMG393237 IWC393235:IWC393237 JFY393235:JFY393237 JPU393235:JPU393237 JZQ393235:JZQ393237 KJM393235:KJM393237 KTI393235:KTI393237 LDE393235:LDE393237 LNA393235:LNA393237 LWW393235:LWW393237 MGS393235:MGS393237 MQO393235:MQO393237 NAK393235:NAK393237 NKG393235:NKG393237 NUC393235:NUC393237 ODY393235:ODY393237 ONU393235:ONU393237 OXQ393235:OXQ393237 PHM393235:PHM393237 PRI393235:PRI393237 QBE393235:QBE393237 QLA393235:QLA393237 QUW393235:QUW393237 RES393235:RES393237 ROO393235:ROO393237 RYK393235:RYK393237 SIG393235:SIG393237 SSC393235:SSC393237 TBY393235:TBY393237 TLU393235:TLU393237 TVQ393235:TVQ393237 UFM393235:UFM393237 UPI393235:UPI393237 UZE393235:UZE393237 VJA393235:VJA393237 VSW393235:VSW393237 WCS393235:WCS393237 WMO393235:WMO393237 WWK393235:WWK393237 X458771:X458773 JY458771:JY458773 TU458771:TU458773 ADQ458771:ADQ458773 ANM458771:ANM458773 AXI458771:AXI458773 BHE458771:BHE458773 BRA458771:BRA458773 CAW458771:CAW458773 CKS458771:CKS458773 CUO458771:CUO458773 DEK458771:DEK458773 DOG458771:DOG458773 DYC458771:DYC458773 EHY458771:EHY458773 ERU458771:ERU458773 FBQ458771:FBQ458773 FLM458771:FLM458773 FVI458771:FVI458773 GFE458771:GFE458773 GPA458771:GPA458773 GYW458771:GYW458773 HIS458771:HIS458773 HSO458771:HSO458773 ICK458771:ICK458773 IMG458771:IMG458773 IWC458771:IWC458773 JFY458771:JFY458773 JPU458771:JPU458773 JZQ458771:JZQ458773 KJM458771:KJM458773 KTI458771:KTI458773 LDE458771:LDE458773 LNA458771:LNA458773 LWW458771:LWW458773 MGS458771:MGS458773 MQO458771:MQO458773 NAK458771:NAK458773 NKG458771:NKG458773 NUC458771:NUC458773 ODY458771:ODY458773 ONU458771:ONU458773 OXQ458771:OXQ458773 PHM458771:PHM458773 PRI458771:PRI458773 QBE458771:QBE458773 QLA458771:QLA458773 QUW458771:QUW458773 RES458771:RES458773 ROO458771:ROO458773 RYK458771:RYK458773 SIG458771:SIG458773 SSC458771:SSC458773 TBY458771:TBY458773 TLU458771:TLU458773 TVQ458771:TVQ458773 UFM458771:UFM458773 UPI458771:UPI458773 UZE458771:UZE458773 VJA458771:VJA458773 VSW458771:VSW458773 WCS458771:WCS458773 WMO458771:WMO458773 WWK458771:WWK458773 X524307:X524309 JY524307:JY524309 TU524307:TU524309 ADQ524307:ADQ524309 ANM524307:ANM524309 AXI524307:AXI524309 BHE524307:BHE524309 BRA524307:BRA524309 CAW524307:CAW524309 CKS524307:CKS524309 CUO524307:CUO524309 DEK524307:DEK524309 DOG524307:DOG524309 DYC524307:DYC524309 EHY524307:EHY524309 ERU524307:ERU524309 FBQ524307:FBQ524309 FLM524307:FLM524309 FVI524307:FVI524309 GFE524307:GFE524309 GPA524307:GPA524309 GYW524307:GYW524309 HIS524307:HIS524309 HSO524307:HSO524309 ICK524307:ICK524309 IMG524307:IMG524309 IWC524307:IWC524309 JFY524307:JFY524309 JPU524307:JPU524309 JZQ524307:JZQ524309 KJM524307:KJM524309 KTI524307:KTI524309 LDE524307:LDE524309 LNA524307:LNA524309 LWW524307:LWW524309 MGS524307:MGS524309 MQO524307:MQO524309 NAK524307:NAK524309 NKG524307:NKG524309 NUC524307:NUC524309 ODY524307:ODY524309 ONU524307:ONU524309 OXQ524307:OXQ524309 PHM524307:PHM524309 PRI524307:PRI524309 QBE524307:QBE524309 QLA524307:QLA524309 QUW524307:QUW524309 RES524307:RES524309 ROO524307:ROO524309 RYK524307:RYK524309 SIG524307:SIG524309 SSC524307:SSC524309 TBY524307:TBY524309 TLU524307:TLU524309 TVQ524307:TVQ524309 UFM524307:UFM524309 UPI524307:UPI524309 UZE524307:UZE524309 VJA524307:VJA524309 VSW524307:VSW524309 WCS524307:WCS524309 WMO524307:WMO524309 WWK524307:WWK524309 X589843:X589845 JY589843:JY589845 TU589843:TU589845 ADQ589843:ADQ589845 ANM589843:ANM589845 AXI589843:AXI589845 BHE589843:BHE589845 BRA589843:BRA589845 CAW589843:CAW589845 CKS589843:CKS589845 CUO589843:CUO589845 DEK589843:DEK589845 DOG589843:DOG589845 DYC589843:DYC589845 EHY589843:EHY589845 ERU589843:ERU589845 FBQ589843:FBQ589845 FLM589843:FLM589845 FVI589843:FVI589845 GFE589843:GFE589845 GPA589843:GPA589845 GYW589843:GYW589845 HIS589843:HIS589845 HSO589843:HSO589845 ICK589843:ICK589845 IMG589843:IMG589845 IWC589843:IWC589845 JFY589843:JFY589845 JPU589843:JPU589845 JZQ589843:JZQ589845 KJM589843:KJM589845 KTI589843:KTI589845 LDE589843:LDE589845 LNA589843:LNA589845 LWW589843:LWW589845 MGS589843:MGS589845 MQO589843:MQO589845 NAK589843:NAK589845 NKG589843:NKG589845 NUC589843:NUC589845 ODY589843:ODY589845 ONU589843:ONU589845 OXQ589843:OXQ589845 PHM589843:PHM589845 PRI589843:PRI589845 QBE589843:QBE589845 QLA589843:QLA589845 QUW589843:QUW589845 RES589843:RES589845 ROO589843:ROO589845 RYK589843:RYK589845 SIG589843:SIG589845 SSC589843:SSC589845 TBY589843:TBY589845 TLU589843:TLU589845 TVQ589843:TVQ589845 UFM589843:UFM589845 UPI589843:UPI589845 UZE589843:UZE589845 VJA589843:VJA589845 VSW589843:VSW589845 WCS589843:WCS589845 WMO589843:WMO589845 WWK589843:WWK589845 X655379:X655381 JY655379:JY655381 TU655379:TU655381 ADQ655379:ADQ655381 ANM655379:ANM655381 AXI655379:AXI655381 BHE655379:BHE655381 BRA655379:BRA655381 CAW655379:CAW655381 CKS655379:CKS655381 CUO655379:CUO655381 DEK655379:DEK655381 DOG655379:DOG655381 DYC655379:DYC655381 EHY655379:EHY655381 ERU655379:ERU655381 FBQ655379:FBQ655381 FLM655379:FLM655381 FVI655379:FVI655381 GFE655379:GFE655381 GPA655379:GPA655381 GYW655379:GYW655381 HIS655379:HIS655381 HSO655379:HSO655381 ICK655379:ICK655381 IMG655379:IMG655381 IWC655379:IWC655381 JFY655379:JFY655381 JPU655379:JPU655381 JZQ655379:JZQ655381 KJM655379:KJM655381 KTI655379:KTI655381 LDE655379:LDE655381 LNA655379:LNA655381 LWW655379:LWW655381 MGS655379:MGS655381 MQO655379:MQO655381 NAK655379:NAK655381 NKG655379:NKG655381 NUC655379:NUC655381 ODY655379:ODY655381 ONU655379:ONU655381 OXQ655379:OXQ655381 PHM655379:PHM655381 PRI655379:PRI655381 QBE655379:QBE655381 QLA655379:QLA655381 QUW655379:QUW655381 RES655379:RES655381 ROO655379:ROO655381 RYK655379:RYK655381 SIG655379:SIG655381 SSC655379:SSC655381 TBY655379:TBY655381 TLU655379:TLU655381 TVQ655379:TVQ655381 UFM655379:UFM655381 UPI655379:UPI655381 UZE655379:UZE655381 VJA655379:VJA655381 VSW655379:VSW655381 WCS655379:WCS655381 WMO655379:WMO655381 WWK655379:WWK655381 X720915:X720917 JY720915:JY720917 TU720915:TU720917 ADQ720915:ADQ720917 ANM720915:ANM720917 AXI720915:AXI720917 BHE720915:BHE720917 BRA720915:BRA720917 CAW720915:CAW720917 CKS720915:CKS720917 CUO720915:CUO720917 DEK720915:DEK720917 DOG720915:DOG720917 DYC720915:DYC720917 EHY720915:EHY720917 ERU720915:ERU720917 FBQ720915:FBQ720917 FLM720915:FLM720917 FVI720915:FVI720917 GFE720915:GFE720917 GPA720915:GPA720917 GYW720915:GYW720917 HIS720915:HIS720917 HSO720915:HSO720917 ICK720915:ICK720917 IMG720915:IMG720917 IWC720915:IWC720917 JFY720915:JFY720917 JPU720915:JPU720917 JZQ720915:JZQ720917 KJM720915:KJM720917 KTI720915:KTI720917 LDE720915:LDE720917 LNA720915:LNA720917 LWW720915:LWW720917 MGS720915:MGS720917 MQO720915:MQO720917 NAK720915:NAK720917 NKG720915:NKG720917 NUC720915:NUC720917 ODY720915:ODY720917 ONU720915:ONU720917 OXQ720915:OXQ720917 PHM720915:PHM720917 PRI720915:PRI720917 QBE720915:QBE720917 QLA720915:QLA720917 QUW720915:QUW720917 RES720915:RES720917 ROO720915:ROO720917 RYK720915:RYK720917 SIG720915:SIG720917 SSC720915:SSC720917 TBY720915:TBY720917 TLU720915:TLU720917 TVQ720915:TVQ720917 UFM720915:UFM720917 UPI720915:UPI720917 UZE720915:UZE720917 VJA720915:VJA720917 VSW720915:VSW720917 WCS720915:WCS720917 WMO720915:WMO720917 WWK720915:WWK720917 X786451:X786453 JY786451:JY786453 TU786451:TU786453 ADQ786451:ADQ786453 ANM786451:ANM786453 AXI786451:AXI786453 BHE786451:BHE786453 BRA786451:BRA786453 CAW786451:CAW786453 CKS786451:CKS786453 CUO786451:CUO786453 DEK786451:DEK786453 DOG786451:DOG786453 DYC786451:DYC786453 EHY786451:EHY786453 ERU786451:ERU786453 FBQ786451:FBQ786453 FLM786451:FLM786453 FVI786451:FVI786453 GFE786451:GFE786453 GPA786451:GPA786453 GYW786451:GYW786453 HIS786451:HIS786453 HSO786451:HSO786453 ICK786451:ICK786453 IMG786451:IMG786453 IWC786451:IWC786453 JFY786451:JFY786453 JPU786451:JPU786453 JZQ786451:JZQ786453 KJM786451:KJM786453 KTI786451:KTI786453 LDE786451:LDE786453 LNA786451:LNA786453 LWW786451:LWW786453 MGS786451:MGS786453 MQO786451:MQO786453 NAK786451:NAK786453 NKG786451:NKG786453 NUC786451:NUC786453 ODY786451:ODY786453 ONU786451:ONU786453 OXQ786451:OXQ786453 PHM786451:PHM786453 PRI786451:PRI786453 QBE786451:QBE786453 QLA786451:QLA786453 QUW786451:QUW786453 RES786451:RES786453 ROO786451:ROO786453 RYK786451:RYK786453 SIG786451:SIG786453 SSC786451:SSC786453 TBY786451:TBY786453 TLU786451:TLU786453 TVQ786451:TVQ786453 UFM786451:UFM786453 UPI786451:UPI786453 UZE786451:UZE786453 VJA786451:VJA786453 VSW786451:VSW786453 WCS786451:WCS786453 WMO786451:WMO786453 WWK786451:WWK786453 X851987:X851989 JY851987:JY851989 TU851987:TU851989 ADQ851987:ADQ851989 ANM851987:ANM851989 AXI851987:AXI851989 BHE851987:BHE851989 BRA851987:BRA851989 CAW851987:CAW851989 CKS851987:CKS851989 CUO851987:CUO851989 DEK851987:DEK851989 DOG851987:DOG851989 DYC851987:DYC851989 EHY851987:EHY851989 ERU851987:ERU851989 FBQ851987:FBQ851989 FLM851987:FLM851989 FVI851987:FVI851989 GFE851987:GFE851989 GPA851987:GPA851989 GYW851987:GYW851989 HIS851987:HIS851989 HSO851987:HSO851989 ICK851987:ICK851989 IMG851987:IMG851989 IWC851987:IWC851989 JFY851987:JFY851989 JPU851987:JPU851989 JZQ851987:JZQ851989 KJM851987:KJM851989 KTI851987:KTI851989 LDE851987:LDE851989 LNA851987:LNA851989 LWW851987:LWW851989 MGS851987:MGS851989 MQO851987:MQO851989 NAK851987:NAK851989 NKG851987:NKG851989 NUC851987:NUC851989 ODY851987:ODY851989 ONU851987:ONU851989 OXQ851987:OXQ851989 PHM851987:PHM851989 PRI851987:PRI851989 QBE851987:QBE851989 QLA851987:QLA851989 QUW851987:QUW851989 RES851987:RES851989 ROO851987:ROO851989 RYK851987:RYK851989 SIG851987:SIG851989 SSC851987:SSC851989 TBY851987:TBY851989 TLU851987:TLU851989 TVQ851987:TVQ851989 UFM851987:UFM851989 UPI851987:UPI851989 UZE851987:UZE851989 VJA851987:VJA851989 VSW851987:VSW851989 WCS851987:WCS851989 WMO851987:WMO851989 WWK851987:WWK851989 X917523:X917525 JY917523:JY917525 TU917523:TU917525 ADQ917523:ADQ917525 ANM917523:ANM917525 AXI917523:AXI917525 BHE917523:BHE917525 BRA917523:BRA917525 CAW917523:CAW917525 CKS917523:CKS917525 CUO917523:CUO917525 DEK917523:DEK917525 DOG917523:DOG917525 DYC917523:DYC917525 EHY917523:EHY917525 ERU917523:ERU917525 FBQ917523:FBQ917525 FLM917523:FLM917525 FVI917523:FVI917525 GFE917523:GFE917525 GPA917523:GPA917525 GYW917523:GYW917525 HIS917523:HIS917525 HSO917523:HSO917525 ICK917523:ICK917525 IMG917523:IMG917525 IWC917523:IWC917525 JFY917523:JFY917525 JPU917523:JPU917525 JZQ917523:JZQ917525 KJM917523:KJM917525 KTI917523:KTI917525 LDE917523:LDE917525 LNA917523:LNA917525 LWW917523:LWW917525 MGS917523:MGS917525 MQO917523:MQO917525 NAK917523:NAK917525 NKG917523:NKG917525 NUC917523:NUC917525 ODY917523:ODY917525 ONU917523:ONU917525 OXQ917523:OXQ917525 PHM917523:PHM917525 PRI917523:PRI917525 QBE917523:QBE917525 QLA917523:QLA917525 QUW917523:QUW917525 RES917523:RES917525 ROO917523:ROO917525 RYK917523:RYK917525 SIG917523:SIG917525 SSC917523:SSC917525 TBY917523:TBY917525 TLU917523:TLU917525 TVQ917523:TVQ917525 UFM917523:UFM917525 UPI917523:UPI917525 UZE917523:UZE917525 VJA917523:VJA917525 VSW917523:VSW917525 WCS917523:WCS917525 WMO917523:WMO917525 WWK917523:WWK917525 X983059:X983061 JY983059:JY983061 TU983059:TU983061 ADQ983059:ADQ983061 ANM983059:ANM983061 AXI983059:AXI983061 BHE983059:BHE983061 BRA983059:BRA983061 CAW983059:CAW983061 CKS983059:CKS983061 CUO983059:CUO983061 DEK983059:DEK983061 DOG983059:DOG983061 DYC983059:DYC983061 EHY983059:EHY983061 ERU983059:ERU983061 FBQ983059:FBQ983061 FLM983059:FLM983061 FVI983059:FVI983061 GFE983059:GFE983061 GPA983059:GPA983061 GYW983059:GYW983061 HIS983059:HIS983061 HSO983059:HSO983061 ICK983059:ICK983061 IMG983059:IMG983061 IWC983059:IWC983061 JFY983059:JFY983061 JPU983059:JPU983061 JZQ983059:JZQ983061 KJM983059:KJM983061 KTI983059:KTI983061 LDE983059:LDE983061 LNA983059:LNA983061 LWW983059:LWW983061 MGS983059:MGS983061 MQO983059:MQO983061 NAK983059:NAK983061 NKG983059:NKG983061 NUC983059:NUC983061 ODY983059:ODY983061 ONU983059:ONU983061 OXQ983059:OXQ983061 PHM983059:PHM983061 PRI983059:PRI983061 QBE983059:QBE983061 QLA983059:QLA983061 QUW983059:QUW983061 RES983059:RES983061 ROO983059:ROO983061 RYK983059:RYK983061 SIG983059:SIG983061 SSC983059:SSC983061 TBY983059:TBY983061 TLU983059:TLU983061 TVQ983059:TVQ983061 UFM983059:UFM983061 UPI983059:UPI983061 UZE983059:UZE983061 VJA983059:VJA983061 VSW983059:VSW983061 WCS983059:WCS983061 WMO983059:WMO983061 WWK983059:WWK983061 TW24 ADS24 ANO24 AXK24 BHG24 BRC24 CAY24 CKU24 CUQ24 DEM24 DOI24 DYE24 EIA24 ERW24 FBS24 FLO24 FVK24 GFG24 GPC24 GYY24 HIU24 HSQ24 ICM24 IMI24 IWE24 JGA24 JPW24 JZS24 KJO24 KTK24 LDG24 LNC24 LWY24 MGU24 MQQ24 NAM24 NKI24 NUE24 OEA24 ONW24 OXS24 PHO24 PRK24 QBG24 QLC24 QUY24 REU24 ROQ24 RYM24 SII24 SSE24 TCA24 TLW24 TVS24 UFO24 UPK24 UZG24 VJC24 VSY24 WCU24 WMQ24 WWM24 WWM983059:WWM983060 Z196627:Z196628 KA65555:KA65556 TW65555:TW65556 ADS65555:ADS65556 ANO65555:ANO65556 AXK65555:AXK65556 BHG65555:BHG65556 BRC65555:BRC65556 CAY65555:CAY65556 CKU65555:CKU65556 CUQ65555:CUQ65556 DEM65555:DEM65556 DOI65555:DOI65556 DYE65555:DYE65556 EIA65555:EIA65556 ERW65555:ERW65556 FBS65555:FBS65556 FLO65555:FLO65556 FVK65555:FVK65556 GFG65555:GFG65556 GPC65555:GPC65556 GYY65555:GYY65556 HIU65555:HIU65556 HSQ65555:HSQ65556 ICM65555:ICM65556 IMI65555:IMI65556 IWE65555:IWE65556 JGA65555:JGA65556 JPW65555:JPW65556 JZS65555:JZS65556 KJO65555:KJO65556 KTK65555:KTK65556 LDG65555:LDG65556 LNC65555:LNC65556 LWY65555:LWY65556 MGU65555:MGU65556 MQQ65555:MQQ65556 NAM65555:NAM65556 NKI65555:NKI65556 NUE65555:NUE65556 OEA65555:OEA65556 ONW65555:ONW65556 OXS65555:OXS65556 PHO65555:PHO65556 PRK65555:PRK65556 QBG65555:QBG65556 QLC65555:QLC65556 QUY65555:QUY65556 REU65555:REU65556 ROQ65555:ROQ65556 RYM65555:RYM65556 SII65555:SII65556 SSE65555:SSE65556 TCA65555:TCA65556 TLW65555:TLW65556 TVS65555:TVS65556 UFO65555:UFO65556 UPK65555:UPK65556 UZG65555:UZG65556 VJC65555:VJC65556 VSY65555:VSY65556 WCU65555:WCU65556 WMQ65555:WMQ65556 WWM65555:WWM65556 Z262163:Z262164 KA131091:KA131092 TW131091:TW131092 ADS131091:ADS131092 ANO131091:ANO131092 AXK131091:AXK131092 BHG131091:BHG131092 BRC131091:BRC131092 CAY131091:CAY131092 CKU131091:CKU131092 CUQ131091:CUQ131092 DEM131091:DEM131092 DOI131091:DOI131092 DYE131091:DYE131092 EIA131091:EIA131092 ERW131091:ERW131092 FBS131091:FBS131092 FLO131091:FLO131092 FVK131091:FVK131092 GFG131091:GFG131092 GPC131091:GPC131092 GYY131091:GYY131092 HIU131091:HIU131092 HSQ131091:HSQ131092 ICM131091:ICM131092 IMI131091:IMI131092 IWE131091:IWE131092 JGA131091:JGA131092 JPW131091:JPW131092 JZS131091:JZS131092 KJO131091:KJO131092 KTK131091:KTK131092 LDG131091:LDG131092 LNC131091:LNC131092 LWY131091:LWY131092 MGU131091:MGU131092 MQQ131091:MQQ131092 NAM131091:NAM131092 NKI131091:NKI131092 NUE131091:NUE131092 OEA131091:OEA131092 ONW131091:ONW131092 OXS131091:OXS131092 PHO131091:PHO131092 PRK131091:PRK131092 QBG131091:QBG131092 QLC131091:QLC131092 QUY131091:QUY131092 REU131091:REU131092 ROQ131091:ROQ131092 RYM131091:RYM131092 SII131091:SII131092 SSE131091:SSE131092 TCA131091:TCA131092 TLW131091:TLW131092 TVS131091:TVS131092 UFO131091:UFO131092 UPK131091:UPK131092 UZG131091:UZG131092 VJC131091:VJC131092 VSY131091:VSY131092 WCU131091:WCU131092 WMQ131091:WMQ131092 WWM131091:WWM131092 Z327699:Z327700 KA196627:KA196628 TW196627:TW196628 ADS196627:ADS196628 ANO196627:ANO196628 AXK196627:AXK196628 BHG196627:BHG196628 BRC196627:BRC196628 CAY196627:CAY196628 CKU196627:CKU196628 CUQ196627:CUQ196628 DEM196627:DEM196628 DOI196627:DOI196628 DYE196627:DYE196628 EIA196627:EIA196628 ERW196627:ERW196628 FBS196627:FBS196628 FLO196627:FLO196628 FVK196627:FVK196628 GFG196627:GFG196628 GPC196627:GPC196628 GYY196627:GYY196628 HIU196627:HIU196628 HSQ196627:HSQ196628 ICM196627:ICM196628 IMI196627:IMI196628 IWE196627:IWE196628 JGA196627:JGA196628 JPW196627:JPW196628 JZS196627:JZS196628 KJO196627:KJO196628 KTK196627:KTK196628 LDG196627:LDG196628 LNC196627:LNC196628 LWY196627:LWY196628 MGU196627:MGU196628 MQQ196627:MQQ196628 NAM196627:NAM196628 NKI196627:NKI196628 NUE196627:NUE196628 OEA196627:OEA196628 ONW196627:ONW196628 OXS196627:OXS196628 PHO196627:PHO196628 PRK196627:PRK196628 QBG196627:QBG196628 QLC196627:QLC196628 QUY196627:QUY196628 REU196627:REU196628 ROQ196627:ROQ196628 RYM196627:RYM196628 SII196627:SII196628 SSE196627:SSE196628 TCA196627:TCA196628 TLW196627:TLW196628 TVS196627:TVS196628 UFO196627:UFO196628 UPK196627:UPK196628 UZG196627:UZG196628 VJC196627:VJC196628 VSY196627:VSY196628 WCU196627:WCU196628 WMQ196627:WMQ196628 WWM196627:WWM196628 Z393235:Z393236 KA262163:KA262164 TW262163:TW262164 ADS262163:ADS262164 ANO262163:ANO262164 AXK262163:AXK262164 BHG262163:BHG262164 BRC262163:BRC262164 CAY262163:CAY262164 CKU262163:CKU262164 CUQ262163:CUQ262164 DEM262163:DEM262164 DOI262163:DOI262164 DYE262163:DYE262164 EIA262163:EIA262164 ERW262163:ERW262164 FBS262163:FBS262164 FLO262163:FLO262164 FVK262163:FVK262164 GFG262163:GFG262164 GPC262163:GPC262164 GYY262163:GYY262164 HIU262163:HIU262164 HSQ262163:HSQ262164 ICM262163:ICM262164 IMI262163:IMI262164 IWE262163:IWE262164 JGA262163:JGA262164 JPW262163:JPW262164 JZS262163:JZS262164 KJO262163:KJO262164 KTK262163:KTK262164 LDG262163:LDG262164 LNC262163:LNC262164 LWY262163:LWY262164 MGU262163:MGU262164 MQQ262163:MQQ262164 NAM262163:NAM262164 NKI262163:NKI262164 NUE262163:NUE262164 OEA262163:OEA262164 ONW262163:ONW262164 OXS262163:OXS262164 PHO262163:PHO262164 PRK262163:PRK262164 QBG262163:QBG262164 QLC262163:QLC262164 QUY262163:QUY262164 REU262163:REU262164 ROQ262163:ROQ262164 RYM262163:RYM262164 SII262163:SII262164 SSE262163:SSE262164 TCA262163:TCA262164 TLW262163:TLW262164 TVS262163:TVS262164 UFO262163:UFO262164 UPK262163:UPK262164 UZG262163:UZG262164 VJC262163:VJC262164 VSY262163:VSY262164 WCU262163:WCU262164 WMQ262163:WMQ262164 WWM262163:WWM262164 Z458771:Z458772 KA327699:KA327700 TW327699:TW327700 ADS327699:ADS327700 ANO327699:ANO327700 AXK327699:AXK327700 BHG327699:BHG327700 BRC327699:BRC327700 CAY327699:CAY327700 CKU327699:CKU327700 CUQ327699:CUQ327700 DEM327699:DEM327700 DOI327699:DOI327700 DYE327699:DYE327700 EIA327699:EIA327700 ERW327699:ERW327700 FBS327699:FBS327700 FLO327699:FLO327700 FVK327699:FVK327700 GFG327699:GFG327700 GPC327699:GPC327700 GYY327699:GYY327700 HIU327699:HIU327700 HSQ327699:HSQ327700 ICM327699:ICM327700 IMI327699:IMI327700 IWE327699:IWE327700 JGA327699:JGA327700 JPW327699:JPW327700 JZS327699:JZS327700 KJO327699:KJO327700 KTK327699:KTK327700 LDG327699:LDG327700 LNC327699:LNC327700 LWY327699:LWY327700 MGU327699:MGU327700 MQQ327699:MQQ327700 NAM327699:NAM327700 NKI327699:NKI327700 NUE327699:NUE327700 OEA327699:OEA327700 ONW327699:ONW327700 OXS327699:OXS327700 PHO327699:PHO327700 PRK327699:PRK327700 QBG327699:QBG327700 QLC327699:QLC327700 QUY327699:QUY327700 REU327699:REU327700 ROQ327699:ROQ327700 RYM327699:RYM327700 SII327699:SII327700 SSE327699:SSE327700 TCA327699:TCA327700 TLW327699:TLW327700 TVS327699:TVS327700 UFO327699:UFO327700 UPK327699:UPK327700 UZG327699:UZG327700 VJC327699:VJC327700 VSY327699:VSY327700 WCU327699:WCU327700 WMQ327699:WMQ327700 WWM327699:WWM327700 Z524307:Z524308 KA393235:KA393236 TW393235:TW393236 ADS393235:ADS393236 ANO393235:ANO393236 AXK393235:AXK393236 BHG393235:BHG393236 BRC393235:BRC393236 CAY393235:CAY393236 CKU393235:CKU393236 CUQ393235:CUQ393236 DEM393235:DEM393236 DOI393235:DOI393236 DYE393235:DYE393236 EIA393235:EIA393236 ERW393235:ERW393236 FBS393235:FBS393236 FLO393235:FLO393236 FVK393235:FVK393236 GFG393235:GFG393236 GPC393235:GPC393236 GYY393235:GYY393236 HIU393235:HIU393236 HSQ393235:HSQ393236 ICM393235:ICM393236 IMI393235:IMI393236 IWE393235:IWE393236 JGA393235:JGA393236 JPW393235:JPW393236 JZS393235:JZS393236 KJO393235:KJO393236 KTK393235:KTK393236 LDG393235:LDG393236 LNC393235:LNC393236 LWY393235:LWY393236 MGU393235:MGU393236 MQQ393235:MQQ393236 NAM393235:NAM393236 NKI393235:NKI393236 NUE393235:NUE393236 OEA393235:OEA393236 ONW393235:ONW393236 OXS393235:OXS393236 PHO393235:PHO393236 PRK393235:PRK393236 QBG393235:QBG393236 QLC393235:QLC393236 QUY393235:QUY393236 REU393235:REU393236 ROQ393235:ROQ393236 RYM393235:RYM393236 SII393235:SII393236 SSE393235:SSE393236 TCA393235:TCA393236 TLW393235:TLW393236 TVS393235:TVS393236 UFO393235:UFO393236 UPK393235:UPK393236 UZG393235:UZG393236 VJC393235:VJC393236 VSY393235:VSY393236 WCU393235:WCU393236 WMQ393235:WMQ393236 WWM393235:WWM393236 Z589843:Z589844 KA458771:KA458772 TW458771:TW458772 ADS458771:ADS458772 ANO458771:ANO458772 AXK458771:AXK458772 BHG458771:BHG458772 BRC458771:BRC458772 CAY458771:CAY458772 CKU458771:CKU458772 CUQ458771:CUQ458772 DEM458771:DEM458772 DOI458771:DOI458772 DYE458771:DYE458772 EIA458771:EIA458772 ERW458771:ERW458772 FBS458771:FBS458772 FLO458771:FLO458772 FVK458771:FVK458772 GFG458771:GFG458772 GPC458771:GPC458772 GYY458771:GYY458772 HIU458771:HIU458772 HSQ458771:HSQ458772 ICM458771:ICM458772 IMI458771:IMI458772 IWE458771:IWE458772 JGA458771:JGA458772 JPW458771:JPW458772 JZS458771:JZS458772 KJO458771:KJO458772 KTK458771:KTK458772 LDG458771:LDG458772 LNC458771:LNC458772 LWY458771:LWY458772 MGU458771:MGU458772 MQQ458771:MQQ458772 NAM458771:NAM458772 NKI458771:NKI458772 NUE458771:NUE458772 OEA458771:OEA458772 ONW458771:ONW458772 OXS458771:OXS458772 PHO458771:PHO458772 PRK458771:PRK458772 QBG458771:QBG458772 QLC458771:QLC458772 QUY458771:QUY458772 REU458771:REU458772 ROQ458771:ROQ458772 RYM458771:RYM458772 SII458771:SII458772 SSE458771:SSE458772 TCA458771:TCA458772 TLW458771:TLW458772 TVS458771:TVS458772 UFO458771:UFO458772 UPK458771:UPK458772 UZG458771:UZG458772 VJC458771:VJC458772 VSY458771:VSY458772 WCU458771:WCU458772 WMQ458771:WMQ458772 WWM458771:WWM458772 Z655379:Z655380 KA524307:KA524308 TW524307:TW524308 ADS524307:ADS524308 ANO524307:ANO524308 AXK524307:AXK524308 BHG524307:BHG524308 BRC524307:BRC524308 CAY524307:CAY524308 CKU524307:CKU524308 CUQ524307:CUQ524308 DEM524307:DEM524308 DOI524307:DOI524308 DYE524307:DYE524308 EIA524307:EIA524308 ERW524307:ERW524308 FBS524307:FBS524308 FLO524307:FLO524308 FVK524307:FVK524308 GFG524307:GFG524308 GPC524307:GPC524308 GYY524307:GYY524308 HIU524307:HIU524308 HSQ524307:HSQ524308 ICM524307:ICM524308 IMI524307:IMI524308 IWE524307:IWE524308 JGA524307:JGA524308 JPW524307:JPW524308 JZS524307:JZS524308 KJO524307:KJO524308 KTK524307:KTK524308 LDG524307:LDG524308 LNC524307:LNC524308 LWY524307:LWY524308 MGU524307:MGU524308 MQQ524307:MQQ524308 NAM524307:NAM524308 NKI524307:NKI524308 NUE524307:NUE524308 OEA524307:OEA524308 ONW524307:ONW524308 OXS524307:OXS524308 PHO524307:PHO524308 PRK524307:PRK524308 QBG524307:QBG524308 QLC524307:QLC524308 QUY524307:QUY524308 REU524307:REU524308 ROQ524307:ROQ524308 RYM524307:RYM524308 SII524307:SII524308 SSE524307:SSE524308 TCA524307:TCA524308 TLW524307:TLW524308 TVS524307:TVS524308 UFO524307:UFO524308 UPK524307:UPK524308 UZG524307:UZG524308 VJC524307:VJC524308 VSY524307:VSY524308 WCU524307:WCU524308 WMQ524307:WMQ524308 WWM524307:WWM524308 Z720915:Z720916 KA589843:KA589844 TW589843:TW589844 ADS589843:ADS589844 ANO589843:ANO589844 AXK589843:AXK589844 BHG589843:BHG589844 BRC589843:BRC589844 CAY589843:CAY589844 CKU589843:CKU589844 CUQ589843:CUQ589844 DEM589843:DEM589844 DOI589843:DOI589844 DYE589843:DYE589844 EIA589843:EIA589844 ERW589843:ERW589844 FBS589843:FBS589844 FLO589843:FLO589844 FVK589843:FVK589844 GFG589843:GFG589844 GPC589843:GPC589844 GYY589843:GYY589844 HIU589843:HIU589844 HSQ589843:HSQ589844 ICM589843:ICM589844 IMI589843:IMI589844 IWE589843:IWE589844 JGA589843:JGA589844 JPW589843:JPW589844 JZS589843:JZS589844 KJO589843:KJO589844 KTK589843:KTK589844 LDG589843:LDG589844 LNC589843:LNC589844 LWY589843:LWY589844 MGU589843:MGU589844 MQQ589843:MQQ589844 NAM589843:NAM589844 NKI589843:NKI589844 NUE589843:NUE589844 OEA589843:OEA589844 ONW589843:ONW589844 OXS589843:OXS589844 PHO589843:PHO589844 PRK589843:PRK589844 QBG589843:QBG589844 QLC589843:QLC589844 QUY589843:QUY589844 REU589843:REU589844 ROQ589843:ROQ589844 RYM589843:RYM589844 SII589843:SII589844 SSE589843:SSE589844 TCA589843:TCA589844 TLW589843:TLW589844 TVS589843:TVS589844 UFO589843:UFO589844 UPK589843:UPK589844 UZG589843:UZG589844 VJC589843:VJC589844 VSY589843:VSY589844 WCU589843:WCU589844 WMQ589843:WMQ589844 WWM589843:WWM589844 Z786451:Z786452 KA655379:KA655380 TW655379:TW655380 ADS655379:ADS655380 ANO655379:ANO655380 AXK655379:AXK655380 BHG655379:BHG655380 BRC655379:BRC655380 CAY655379:CAY655380 CKU655379:CKU655380 CUQ655379:CUQ655380 DEM655379:DEM655380 DOI655379:DOI655380 DYE655379:DYE655380 EIA655379:EIA655380 ERW655379:ERW655380 FBS655379:FBS655380 FLO655379:FLO655380 FVK655379:FVK655380 GFG655379:GFG655380 GPC655379:GPC655380 GYY655379:GYY655380 HIU655379:HIU655380 HSQ655379:HSQ655380 ICM655379:ICM655380 IMI655379:IMI655380 IWE655379:IWE655380 JGA655379:JGA655380 JPW655379:JPW655380 JZS655379:JZS655380 KJO655379:KJO655380 KTK655379:KTK655380 LDG655379:LDG655380 LNC655379:LNC655380 LWY655379:LWY655380 MGU655379:MGU655380 MQQ655379:MQQ655380 NAM655379:NAM655380 NKI655379:NKI655380 NUE655379:NUE655380 OEA655379:OEA655380 ONW655379:ONW655380 OXS655379:OXS655380 PHO655379:PHO655380 PRK655379:PRK655380 QBG655379:QBG655380 QLC655379:QLC655380 QUY655379:QUY655380 REU655379:REU655380 ROQ655379:ROQ655380 RYM655379:RYM655380 SII655379:SII655380 SSE655379:SSE655380 TCA655379:TCA655380 TLW655379:TLW655380 TVS655379:TVS655380 UFO655379:UFO655380 UPK655379:UPK655380 UZG655379:UZG655380 VJC655379:VJC655380 VSY655379:VSY655380 WCU655379:WCU655380 WMQ655379:WMQ655380 WWM655379:WWM655380 Z851987:Z851988 KA720915:KA720916 TW720915:TW720916 ADS720915:ADS720916 ANO720915:ANO720916 AXK720915:AXK720916 BHG720915:BHG720916 BRC720915:BRC720916 CAY720915:CAY720916 CKU720915:CKU720916 CUQ720915:CUQ720916 DEM720915:DEM720916 DOI720915:DOI720916 DYE720915:DYE720916 EIA720915:EIA720916 ERW720915:ERW720916 FBS720915:FBS720916 FLO720915:FLO720916 FVK720915:FVK720916 GFG720915:GFG720916 GPC720915:GPC720916 GYY720915:GYY720916 HIU720915:HIU720916 HSQ720915:HSQ720916 ICM720915:ICM720916 IMI720915:IMI720916 IWE720915:IWE720916 JGA720915:JGA720916 JPW720915:JPW720916 JZS720915:JZS720916 KJO720915:KJO720916 KTK720915:KTK720916 LDG720915:LDG720916 LNC720915:LNC720916 LWY720915:LWY720916 MGU720915:MGU720916 MQQ720915:MQQ720916 NAM720915:NAM720916 NKI720915:NKI720916 NUE720915:NUE720916 OEA720915:OEA720916 ONW720915:ONW720916 OXS720915:OXS720916 PHO720915:PHO720916 PRK720915:PRK720916 QBG720915:QBG720916 QLC720915:QLC720916 QUY720915:QUY720916 REU720915:REU720916 ROQ720915:ROQ720916 RYM720915:RYM720916 SII720915:SII720916 SSE720915:SSE720916 TCA720915:TCA720916 TLW720915:TLW720916 TVS720915:TVS720916 UFO720915:UFO720916 UPK720915:UPK720916 UZG720915:UZG720916 VJC720915:VJC720916 VSY720915:VSY720916 WCU720915:WCU720916 WMQ720915:WMQ720916 WWM720915:WWM720916 Z917523:Z917524 KA786451:KA786452 TW786451:TW786452 ADS786451:ADS786452 ANO786451:ANO786452 AXK786451:AXK786452 BHG786451:BHG786452 BRC786451:BRC786452 CAY786451:CAY786452 CKU786451:CKU786452 CUQ786451:CUQ786452 DEM786451:DEM786452 DOI786451:DOI786452 DYE786451:DYE786452 EIA786451:EIA786452 ERW786451:ERW786452 FBS786451:FBS786452 FLO786451:FLO786452 FVK786451:FVK786452 GFG786451:GFG786452 GPC786451:GPC786452 GYY786451:GYY786452 HIU786451:HIU786452 HSQ786451:HSQ786452 ICM786451:ICM786452 IMI786451:IMI786452 IWE786451:IWE786452 JGA786451:JGA786452 JPW786451:JPW786452 JZS786451:JZS786452 KJO786451:KJO786452 KTK786451:KTK786452 LDG786451:LDG786452 LNC786451:LNC786452 LWY786451:LWY786452 MGU786451:MGU786452 MQQ786451:MQQ786452 NAM786451:NAM786452 NKI786451:NKI786452 NUE786451:NUE786452 OEA786451:OEA786452 ONW786451:ONW786452 OXS786451:OXS786452 PHO786451:PHO786452 PRK786451:PRK786452 QBG786451:QBG786452 QLC786451:QLC786452 QUY786451:QUY786452 REU786451:REU786452 ROQ786451:ROQ786452 RYM786451:RYM786452 SII786451:SII786452 SSE786451:SSE786452 TCA786451:TCA786452 TLW786451:TLW786452 TVS786451:TVS786452 UFO786451:UFO786452 UPK786451:UPK786452 UZG786451:UZG786452 VJC786451:VJC786452 VSY786451:VSY786452 WCU786451:WCU786452 WMQ786451:WMQ786452 WWM786451:WWM786452 Z983059:Z983060 KA851987:KA851988 TW851987:TW851988 ADS851987:ADS851988 ANO851987:ANO851988 AXK851987:AXK851988 BHG851987:BHG851988 BRC851987:BRC851988 CAY851987:CAY851988 CKU851987:CKU851988 CUQ851987:CUQ851988 DEM851987:DEM851988 DOI851987:DOI851988 DYE851987:DYE851988 EIA851987:EIA851988 ERW851987:ERW851988 FBS851987:FBS851988 FLO851987:FLO851988 FVK851987:FVK851988 GFG851987:GFG851988 GPC851987:GPC851988 GYY851987:GYY851988 HIU851987:HIU851988 HSQ851987:HSQ851988 ICM851987:ICM851988 IMI851987:IMI851988 IWE851987:IWE851988 JGA851987:JGA851988 JPW851987:JPW851988 JZS851987:JZS851988 KJO851987:KJO851988 KTK851987:KTK851988 LDG851987:LDG851988 LNC851987:LNC851988 LWY851987:LWY851988 MGU851987:MGU851988 MQQ851987:MQQ851988 NAM851987:NAM851988 NKI851987:NKI851988 NUE851987:NUE851988 OEA851987:OEA851988 ONW851987:ONW851988 OXS851987:OXS851988 PHO851987:PHO851988 PRK851987:PRK851988 QBG851987:QBG851988 QLC851987:QLC851988 QUY851987:QUY851988 REU851987:REU851988 ROQ851987:ROQ851988 RYM851987:RYM851988 SII851987:SII851988 SSE851987:SSE851988 TCA851987:TCA851988 TLW851987:TLW851988 TVS851987:TVS851988 UFO851987:UFO851988 UPK851987:UPK851988 UZG851987:UZG851988 VJC851987:VJC851988 VSY851987:VSY851988 WCU851987:WCU851988 WMQ851987:WMQ851988 WWM851987:WWM851988 Z24 KA917523:KA917524 TW917523:TW917524 ADS917523:ADS917524 ANO917523:ANO917524 AXK917523:AXK917524 BHG917523:BHG917524 BRC917523:BRC917524 CAY917523:CAY917524 CKU917523:CKU917524 CUQ917523:CUQ917524 DEM917523:DEM917524 DOI917523:DOI917524 DYE917523:DYE917524 EIA917523:EIA917524 ERW917523:ERW917524 FBS917523:FBS917524 FLO917523:FLO917524 FVK917523:FVK917524 GFG917523:GFG917524 GPC917523:GPC917524 GYY917523:GYY917524 HIU917523:HIU917524 HSQ917523:HSQ917524 ICM917523:ICM917524 IMI917523:IMI917524 IWE917523:IWE917524 JGA917523:JGA917524 JPW917523:JPW917524 JZS917523:JZS917524 KJO917523:KJO917524 KTK917523:KTK917524 LDG917523:LDG917524 LNC917523:LNC917524 LWY917523:LWY917524 MGU917523:MGU917524 MQQ917523:MQQ917524 NAM917523:NAM917524 NKI917523:NKI917524 NUE917523:NUE917524 OEA917523:OEA917524 ONW917523:ONW917524 OXS917523:OXS917524 PHO917523:PHO917524 PRK917523:PRK917524 QBG917523:QBG917524 QLC917523:QLC917524 QUY917523:QUY917524 REU917523:REU917524 ROQ917523:ROQ917524 RYM917523:RYM917524 SII917523:SII917524 SSE917523:SSE917524 TCA917523:TCA917524 TLW917523:TLW917524 TVS917523:TVS917524 UFO917523:UFO917524 UPK917523:UPK917524 UZG917523:UZG917524 VJC917523:VJC917524 VSY917523:VSY917524 WCU917523:WCU917524 WMQ917523:WMQ917524 WWM917523:WWM917524 Z65555:Z65556 KA983059:KA983060 TW983059:TW983060 ADS983059:ADS983060 ANO983059:ANO983060 AXK983059:AXK983060 BHG983059:BHG983060 BRC983059:BRC983060 CAY983059:CAY983060 CKU983059:CKU983060 CUQ983059:CUQ983060 DEM983059:DEM983060 DOI983059:DOI983060 DYE983059:DYE983060 EIA983059:EIA983060 ERW983059:ERW983060 FBS983059:FBS983060 FLO983059:FLO983060 FVK983059:FVK983060 GFG983059:GFG983060 GPC983059:GPC983060 GYY983059:GYY983060 HIU983059:HIU983060 HSQ983059:HSQ983060 ICM983059:ICM983060 IMI983059:IMI983060 IWE983059:IWE983060 JGA983059:JGA983060 JPW983059:JPW983060 JZS983059:JZS983060 KJO983059:KJO983060 KTK983059:KTK983060 LDG983059:LDG983060 LNC983059:LNC983060 LWY983059:LWY983060 MGU983059:MGU983060 MQQ983059:MQQ983060 NAM983059:NAM983060 NKI983059:NKI983060 NUE983059:NUE983060 OEA983059:OEA983060 ONW983059:ONW983060 OXS983059:OXS983060 PHO983059:PHO983060 PRK983059:PRK983060 QBG983059:QBG983060 QLC983059:QLC983060 QUY983059:QUY983060 REU983059:REU983060 ROQ983059:ROQ983060 RYM983059:RYM983060 SII983059:SII983060 SSE983059:SSE983060 TCA983059:TCA983060 TLW983059:TLW983060 TVS983059:TVS983060 UFO983059:UFO983060 UPK983059:UPK983060 UZG983059:UZG983060 VJC983059:VJC983060 VSY983059:VSY983060 WCU983059:WCU983060 WMQ983059:WMQ983060 WWK24:WWK25 WMO24:WMO25 WCS24:WCS25 VSW24:VSW25 VJA24:VJA25 UZE24:UZE25 UPI24:UPI25 UFM24:UFM25 TVQ24:TVQ25 TLU24:TLU25 TBY24:TBY25 SSC24:SSC25 SIG24:SIG25 RYK24:RYK25 ROO24:ROO25 RES24:RES25 QUW24:QUW25 QLA24:QLA25 QBE24:QBE25 PRI24:PRI25 PHM24:PHM25 OXQ24:OXQ25 ONU24:ONU25 ODY24:ODY25 NUC24:NUC25 NKG24:NKG25 NAK24:NAK25 MQO24:MQO25 MGS24:MGS25 LWW24:LWW25 LNA24:LNA25 LDE24:LDE25 KTI24:KTI25 KJM24:KJM25 JZQ24:JZQ25 JPU24:JPU25 JFY24:JFY25 IWC24:IWC25 IMG24:IMG25 ICK24:ICK25 HSO24:HSO25 HIS24:HIS25 GYW24:GYW25 GPA24:GPA25 GFE24:GFE25 FVI24:FVI25 FLM24:FLM25 FBQ24:FBQ25 ERU24:ERU25 EHY24:EHY25 DYC24:DYC25 DOG24:DOG25 DEK24:DEK25 CUO24:CUO25 CKS24:CKS25 CAW24:CAW25 BRA24:BRA25 BHE24:BHE25 AXI24:AXI25 ANM24:ANM25 ADQ24:ADQ25 TU24:TU25 JY24:JY25 X24:X25 Z131091:Z131092 AJ65555:AJ65557 AJ131091:AJ131093 AJ196627:AJ196629 AJ262163:AJ262165 AJ327699:AJ327701 AJ393235:AJ393237 AJ458771:AJ458773 AJ524307:AJ524309 AJ589843:AJ589845 AJ655379:AJ655381 AJ720915:AJ720917 AJ786451:AJ786453 AJ851987:AJ851989 AJ917523:AJ917525 AJ983059:AJ983061 AL196627:AL196628 AL262163:AL262164 AL327699:AL327700 AL393235:AL393236 AL458771:AL458772 AL524307:AL524308 AL589843:AL589844 AL655379:AL655380 AL720915:AL720916 AL786451:AL786452 AL851987:AL851988 AL917523:AL917524 AL983059:AL983060 AL131091:AL131092 AL65555:AL65556 AL24 AJ24:AJ25"/>
    <dataValidation type="textLength" operator="lessThanOrEqual" allowBlank="1" showInputMessage="1" showErrorMessage="1" errorTitle="Ошибка" error="Допускается ввод не более 900 символов!" prompt="Укажите поставщика" sqref="WVZ983060 M65556 JN65556 TJ65556 ADF65556 ANB65556 AWX65556 BGT65556 BQP65556 CAL65556 CKH65556 CUD65556 DDZ65556 DNV65556 DXR65556 EHN65556 ERJ65556 FBF65556 FLB65556 FUX65556 GET65556 GOP65556 GYL65556 HIH65556 HSD65556 IBZ65556 ILV65556 IVR65556 JFN65556 JPJ65556 JZF65556 KJB65556 KSX65556 LCT65556 LMP65556 LWL65556 MGH65556 MQD65556 MZZ65556 NJV65556 NTR65556 ODN65556 ONJ65556 OXF65556 PHB65556 PQX65556 QAT65556 QKP65556 QUL65556 REH65556 ROD65556 RXZ65556 SHV65556 SRR65556 TBN65556 TLJ65556 TVF65556 UFB65556 UOX65556 UYT65556 VIP65556 VSL65556 WCH65556 WMD65556 WVZ65556 M131092 JN131092 TJ131092 ADF131092 ANB131092 AWX131092 BGT131092 BQP131092 CAL131092 CKH131092 CUD131092 DDZ131092 DNV131092 DXR131092 EHN131092 ERJ131092 FBF131092 FLB131092 FUX131092 GET131092 GOP131092 GYL131092 HIH131092 HSD131092 IBZ131092 ILV131092 IVR131092 JFN131092 JPJ131092 JZF131092 KJB131092 KSX131092 LCT131092 LMP131092 LWL131092 MGH131092 MQD131092 MZZ131092 NJV131092 NTR131092 ODN131092 ONJ131092 OXF131092 PHB131092 PQX131092 QAT131092 QKP131092 QUL131092 REH131092 ROD131092 RXZ131092 SHV131092 SRR131092 TBN131092 TLJ131092 TVF131092 UFB131092 UOX131092 UYT131092 VIP131092 VSL131092 WCH131092 WMD131092 WVZ131092 M196628 JN196628 TJ196628 ADF196628 ANB196628 AWX196628 BGT196628 BQP196628 CAL196628 CKH196628 CUD196628 DDZ196628 DNV196628 DXR196628 EHN196628 ERJ196628 FBF196628 FLB196628 FUX196628 GET196628 GOP196628 GYL196628 HIH196628 HSD196628 IBZ196628 ILV196628 IVR196628 JFN196628 JPJ196628 JZF196628 KJB196628 KSX196628 LCT196628 LMP196628 LWL196628 MGH196628 MQD196628 MZZ196628 NJV196628 NTR196628 ODN196628 ONJ196628 OXF196628 PHB196628 PQX196628 QAT196628 QKP196628 QUL196628 REH196628 ROD196628 RXZ196628 SHV196628 SRR196628 TBN196628 TLJ196628 TVF196628 UFB196628 UOX196628 UYT196628 VIP196628 VSL196628 WCH196628 WMD196628 WVZ196628 M262164 JN262164 TJ262164 ADF262164 ANB262164 AWX262164 BGT262164 BQP262164 CAL262164 CKH262164 CUD262164 DDZ262164 DNV262164 DXR262164 EHN262164 ERJ262164 FBF262164 FLB262164 FUX262164 GET262164 GOP262164 GYL262164 HIH262164 HSD262164 IBZ262164 ILV262164 IVR262164 JFN262164 JPJ262164 JZF262164 KJB262164 KSX262164 LCT262164 LMP262164 LWL262164 MGH262164 MQD262164 MZZ262164 NJV262164 NTR262164 ODN262164 ONJ262164 OXF262164 PHB262164 PQX262164 QAT262164 QKP262164 QUL262164 REH262164 ROD262164 RXZ262164 SHV262164 SRR262164 TBN262164 TLJ262164 TVF262164 UFB262164 UOX262164 UYT262164 VIP262164 VSL262164 WCH262164 WMD262164 WVZ262164 M327700 JN327700 TJ327700 ADF327700 ANB327700 AWX327700 BGT327700 BQP327700 CAL327700 CKH327700 CUD327700 DDZ327700 DNV327700 DXR327700 EHN327700 ERJ327700 FBF327700 FLB327700 FUX327700 GET327700 GOP327700 GYL327700 HIH327700 HSD327700 IBZ327700 ILV327700 IVR327700 JFN327700 JPJ327700 JZF327700 KJB327700 KSX327700 LCT327700 LMP327700 LWL327700 MGH327700 MQD327700 MZZ327700 NJV327700 NTR327700 ODN327700 ONJ327700 OXF327700 PHB327700 PQX327700 QAT327700 QKP327700 QUL327700 REH327700 ROD327700 RXZ327700 SHV327700 SRR327700 TBN327700 TLJ327700 TVF327700 UFB327700 UOX327700 UYT327700 VIP327700 VSL327700 WCH327700 WMD327700 WVZ327700 M393236 JN393236 TJ393236 ADF393236 ANB393236 AWX393236 BGT393236 BQP393236 CAL393236 CKH393236 CUD393236 DDZ393236 DNV393236 DXR393236 EHN393236 ERJ393236 FBF393236 FLB393236 FUX393236 GET393236 GOP393236 GYL393236 HIH393236 HSD393236 IBZ393236 ILV393236 IVR393236 JFN393236 JPJ393236 JZF393236 KJB393236 KSX393236 LCT393236 LMP393236 LWL393236 MGH393236 MQD393236 MZZ393236 NJV393236 NTR393236 ODN393236 ONJ393236 OXF393236 PHB393236 PQX393236 QAT393236 QKP393236 QUL393236 REH393236 ROD393236 RXZ393236 SHV393236 SRR393236 TBN393236 TLJ393236 TVF393236 UFB393236 UOX393236 UYT393236 VIP393236 VSL393236 WCH393236 WMD393236 WVZ393236 M458772 JN458772 TJ458772 ADF458772 ANB458772 AWX458772 BGT458772 BQP458772 CAL458772 CKH458772 CUD458772 DDZ458772 DNV458772 DXR458772 EHN458772 ERJ458772 FBF458772 FLB458772 FUX458772 GET458772 GOP458772 GYL458772 HIH458772 HSD458772 IBZ458772 ILV458772 IVR458772 JFN458772 JPJ458772 JZF458772 KJB458772 KSX458772 LCT458772 LMP458772 LWL458772 MGH458772 MQD458772 MZZ458772 NJV458772 NTR458772 ODN458772 ONJ458772 OXF458772 PHB458772 PQX458772 QAT458772 QKP458772 QUL458772 REH458772 ROD458772 RXZ458772 SHV458772 SRR458772 TBN458772 TLJ458772 TVF458772 UFB458772 UOX458772 UYT458772 VIP458772 VSL458772 WCH458772 WMD458772 WVZ458772 M524308 JN524308 TJ524308 ADF524308 ANB524308 AWX524308 BGT524308 BQP524308 CAL524308 CKH524308 CUD524308 DDZ524308 DNV524308 DXR524308 EHN524308 ERJ524308 FBF524308 FLB524308 FUX524308 GET524308 GOP524308 GYL524308 HIH524308 HSD524308 IBZ524308 ILV524308 IVR524308 JFN524308 JPJ524308 JZF524308 KJB524308 KSX524308 LCT524308 LMP524308 LWL524308 MGH524308 MQD524308 MZZ524308 NJV524308 NTR524308 ODN524308 ONJ524308 OXF524308 PHB524308 PQX524308 QAT524308 QKP524308 QUL524308 REH524308 ROD524308 RXZ524308 SHV524308 SRR524308 TBN524308 TLJ524308 TVF524308 UFB524308 UOX524308 UYT524308 VIP524308 VSL524308 WCH524308 WMD524308 WVZ524308 M589844 JN589844 TJ589844 ADF589844 ANB589844 AWX589844 BGT589844 BQP589844 CAL589844 CKH589844 CUD589844 DDZ589844 DNV589844 DXR589844 EHN589844 ERJ589844 FBF589844 FLB589844 FUX589844 GET589844 GOP589844 GYL589844 HIH589844 HSD589844 IBZ589844 ILV589844 IVR589844 JFN589844 JPJ589844 JZF589844 KJB589844 KSX589844 LCT589844 LMP589844 LWL589844 MGH589844 MQD589844 MZZ589844 NJV589844 NTR589844 ODN589844 ONJ589844 OXF589844 PHB589844 PQX589844 QAT589844 QKP589844 QUL589844 REH589844 ROD589844 RXZ589844 SHV589844 SRR589844 TBN589844 TLJ589844 TVF589844 UFB589844 UOX589844 UYT589844 VIP589844 VSL589844 WCH589844 WMD589844 WVZ589844 M655380 JN655380 TJ655380 ADF655380 ANB655380 AWX655380 BGT655380 BQP655380 CAL655380 CKH655380 CUD655380 DDZ655380 DNV655380 DXR655380 EHN655380 ERJ655380 FBF655380 FLB655380 FUX655380 GET655380 GOP655380 GYL655380 HIH655380 HSD655380 IBZ655380 ILV655380 IVR655380 JFN655380 JPJ655380 JZF655380 KJB655380 KSX655380 LCT655380 LMP655380 LWL655380 MGH655380 MQD655380 MZZ655380 NJV655380 NTR655380 ODN655380 ONJ655380 OXF655380 PHB655380 PQX655380 QAT655380 QKP655380 QUL655380 REH655380 ROD655380 RXZ655380 SHV655380 SRR655380 TBN655380 TLJ655380 TVF655380 UFB655380 UOX655380 UYT655380 VIP655380 VSL655380 WCH655380 WMD655380 WVZ655380 M720916 JN720916 TJ720916 ADF720916 ANB720916 AWX720916 BGT720916 BQP720916 CAL720916 CKH720916 CUD720916 DDZ720916 DNV720916 DXR720916 EHN720916 ERJ720916 FBF720916 FLB720916 FUX720916 GET720916 GOP720916 GYL720916 HIH720916 HSD720916 IBZ720916 ILV720916 IVR720916 JFN720916 JPJ720916 JZF720916 KJB720916 KSX720916 LCT720916 LMP720916 LWL720916 MGH720916 MQD720916 MZZ720916 NJV720916 NTR720916 ODN720916 ONJ720916 OXF720916 PHB720916 PQX720916 QAT720916 QKP720916 QUL720916 REH720916 ROD720916 RXZ720916 SHV720916 SRR720916 TBN720916 TLJ720916 TVF720916 UFB720916 UOX720916 UYT720916 VIP720916 VSL720916 WCH720916 WMD720916 WVZ720916 M786452 JN786452 TJ786452 ADF786452 ANB786452 AWX786452 BGT786452 BQP786452 CAL786452 CKH786452 CUD786452 DDZ786452 DNV786452 DXR786452 EHN786452 ERJ786452 FBF786452 FLB786452 FUX786452 GET786452 GOP786452 GYL786452 HIH786452 HSD786452 IBZ786452 ILV786452 IVR786452 JFN786452 JPJ786452 JZF786452 KJB786452 KSX786452 LCT786452 LMP786452 LWL786452 MGH786452 MQD786452 MZZ786452 NJV786452 NTR786452 ODN786452 ONJ786452 OXF786452 PHB786452 PQX786452 QAT786452 QKP786452 QUL786452 REH786452 ROD786452 RXZ786452 SHV786452 SRR786452 TBN786452 TLJ786452 TVF786452 UFB786452 UOX786452 UYT786452 VIP786452 VSL786452 WCH786452 WMD786452 WVZ786452 M851988 JN851988 TJ851988 ADF851988 ANB851988 AWX851988 BGT851988 BQP851988 CAL851988 CKH851988 CUD851988 DDZ851988 DNV851988 DXR851988 EHN851988 ERJ851988 FBF851988 FLB851988 FUX851988 GET851988 GOP851988 GYL851988 HIH851988 HSD851988 IBZ851988 ILV851988 IVR851988 JFN851988 JPJ851988 JZF851988 KJB851988 KSX851988 LCT851988 LMP851988 LWL851988 MGH851988 MQD851988 MZZ851988 NJV851988 NTR851988 ODN851988 ONJ851988 OXF851988 PHB851988 PQX851988 QAT851988 QKP851988 QUL851988 REH851988 ROD851988 RXZ851988 SHV851988 SRR851988 TBN851988 TLJ851988 TVF851988 UFB851988 UOX851988 UYT851988 VIP851988 VSL851988 WCH851988 WMD851988 WVZ851988 M917524 JN917524 TJ917524 ADF917524 ANB917524 AWX917524 BGT917524 BQP917524 CAL917524 CKH917524 CUD917524 DDZ917524 DNV917524 DXR917524 EHN917524 ERJ917524 FBF917524 FLB917524 FUX917524 GET917524 GOP917524 GYL917524 HIH917524 HSD917524 IBZ917524 ILV917524 IVR917524 JFN917524 JPJ917524 JZF917524 KJB917524 KSX917524 LCT917524 LMP917524 LWL917524 MGH917524 MQD917524 MZZ917524 NJV917524 NTR917524 ODN917524 ONJ917524 OXF917524 PHB917524 PQX917524 QAT917524 QKP917524 QUL917524 REH917524 ROD917524 RXZ917524 SHV917524 SRR917524 TBN917524 TLJ917524 TVF917524 UFB917524 UOX917524 UYT917524 VIP917524 VSL917524 WCH917524 WMD917524 WVZ917524 M983060 JN983060 TJ983060 ADF983060 ANB983060 AWX983060 BGT983060 BQP983060 CAL983060 CKH983060 CUD983060 DDZ983060 DNV983060 DXR983060 EHN983060 ERJ983060 FBF983060 FLB983060 FUX983060 GET983060 GOP983060 GYL983060 HIH983060 HSD983060 IBZ983060 ILV983060 IVR983060 JFN983060 JPJ983060 JZF983060 KJB983060 KSX983060 LCT983060 LMP983060 LWL983060 MGH983060 MQD983060 MZZ983060 NJV983060 NTR983060 ODN983060 ONJ983060 OXF983060 PHB983060 PQX983060 QAT983060 QKP983060 QUL983060 REH983060 ROD983060 RXZ983060 SHV983060 SRR983060 TBN983060 TLJ983060 TVF983060 UFB983060 UOX983060 UYT983060 VIP983060 VSL983060 WCH983060 WMD983060">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 type="decimal" allowBlank="1" showErrorMessage="1" errorTitle="Ошибка" error="Допускается ввод только действительных чисел!" sqref="O24:P24 AA24:AB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0" t="s">
        <v>490</v>
      </c>
      <c r="G2" s="1201"/>
      <c r="H2" s="1202"/>
      <c r="I2" s="436"/>
    </row>
    <row r="3" spans="1:20" ht="3" customHeight="1"/>
    <row r="4" spans="1:20" s="190" customFormat="1" ht="11.25">
      <c r="A4" s="214"/>
      <c r="B4" s="214"/>
      <c r="C4" s="214"/>
      <c r="D4" s="214"/>
      <c r="F4" s="1152" t="s">
        <v>453</v>
      </c>
      <c r="G4" s="1152"/>
      <c r="H4" s="1152"/>
      <c r="I4" s="1203" t="s">
        <v>454</v>
      </c>
      <c r="J4" s="214"/>
      <c r="K4" s="214"/>
      <c r="L4" s="214"/>
      <c r="M4" s="214"/>
      <c r="N4" s="214"/>
      <c r="O4" s="214"/>
      <c r="P4" s="214"/>
      <c r="Q4" s="214"/>
      <c r="R4" s="214"/>
      <c r="S4" s="214"/>
      <c r="T4" s="214"/>
    </row>
    <row r="5" spans="1:20" s="190" customFormat="1" ht="11.25" customHeight="1">
      <c r="A5" s="214"/>
      <c r="B5" s="214"/>
      <c r="C5" s="214"/>
      <c r="D5" s="214"/>
      <c r="F5" s="319" t="s">
        <v>91</v>
      </c>
      <c r="G5" s="337" t="s">
        <v>456</v>
      </c>
      <c r="H5" s="318" t="s">
        <v>441</v>
      </c>
      <c r="I5" s="1203"/>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491</v>
      </c>
      <c r="H7" s="317" t="str">
        <f>IF(dateCh="","",dateCh)</f>
        <v>18.12.2019</v>
      </c>
      <c r="I7" s="196" t="s">
        <v>492</v>
      </c>
      <c r="J7" s="334"/>
      <c r="K7" s="214"/>
      <c r="L7" s="214"/>
      <c r="M7" s="214"/>
      <c r="N7" s="214"/>
      <c r="O7" s="214"/>
      <c r="P7" s="214"/>
      <c r="Q7" s="214"/>
      <c r="R7" s="214"/>
      <c r="S7" s="214"/>
      <c r="T7" s="214"/>
    </row>
    <row r="8" spans="1:20" s="190" customFormat="1" ht="45">
      <c r="A8" s="1204">
        <v>1</v>
      </c>
      <c r="B8" s="214"/>
      <c r="C8" s="214"/>
      <c r="D8" s="214"/>
      <c r="F8" s="335" t="str">
        <f>"2." &amp;mergeValue(A8)</f>
        <v>2.1</v>
      </c>
      <c r="G8" s="417" t="s">
        <v>493</v>
      </c>
      <c r="H8" s="317"/>
      <c r="I8" s="196" t="s">
        <v>589</v>
      </c>
      <c r="J8" s="334"/>
      <c r="K8" s="214"/>
      <c r="L8" s="214"/>
      <c r="M8" s="214"/>
      <c r="N8" s="214"/>
      <c r="O8" s="214"/>
      <c r="P8" s="214"/>
      <c r="Q8" s="214"/>
      <c r="R8" s="214"/>
      <c r="S8" s="214"/>
      <c r="T8" s="214"/>
    </row>
    <row r="9" spans="1:20" s="190" customFormat="1" ht="22.5">
      <c r="A9" s="1204"/>
      <c r="B9" s="214"/>
      <c r="C9" s="214"/>
      <c r="D9" s="214"/>
      <c r="F9" s="335" t="str">
        <f>"3." &amp;mergeValue(A9)</f>
        <v>3.1</v>
      </c>
      <c r="G9" s="417" t="s">
        <v>494</v>
      </c>
      <c r="H9" s="317"/>
      <c r="I9" s="196" t="s">
        <v>587</v>
      </c>
      <c r="J9" s="334"/>
      <c r="K9" s="214"/>
      <c r="L9" s="214"/>
      <c r="M9" s="214"/>
      <c r="N9" s="214"/>
      <c r="O9" s="214"/>
      <c r="P9" s="214"/>
      <c r="Q9" s="214"/>
      <c r="R9" s="214"/>
      <c r="S9" s="214"/>
      <c r="T9" s="214"/>
    </row>
    <row r="10" spans="1:20" s="190" customFormat="1" ht="22.5">
      <c r="A10" s="1204"/>
      <c r="B10" s="214"/>
      <c r="C10" s="214"/>
      <c r="D10" s="214"/>
      <c r="F10" s="335" t="str">
        <f>"4."&amp;mergeValue(A10)</f>
        <v>4.1</v>
      </c>
      <c r="G10" s="417" t="s">
        <v>495</v>
      </c>
      <c r="H10" s="318" t="s">
        <v>457</v>
      </c>
      <c r="I10" s="196"/>
      <c r="J10" s="334"/>
      <c r="K10" s="214"/>
      <c r="L10" s="214"/>
      <c r="M10" s="214"/>
      <c r="N10" s="214"/>
      <c r="O10" s="214"/>
      <c r="P10" s="214"/>
      <c r="Q10" s="214"/>
      <c r="R10" s="214"/>
      <c r="S10" s="214"/>
      <c r="T10" s="214"/>
    </row>
    <row r="11" spans="1:20" s="190" customFormat="1" ht="18.75">
      <c r="A11" s="1204"/>
      <c r="B11" s="1204">
        <v>1</v>
      </c>
      <c r="C11" s="344"/>
      <c r="D11" s="344"/>
      <c r="F11" s="335" t="str">
        <f>"4."&amp;mergeValue(A11) &amp;"."&amp;mergeValue(B11)</f>
        <v>4.1.1</v>
      </c>
      <c r="G11" s="324" t="s">
        <v>591</v>
      </c>
      <c r="H11" s="317" t="str">
        <f>IF(region_name="","",region_name)</f>
        <v>Челябинская область</v>
      </c>
      <c r="I11" s="196" t="s">
        <v>498</v>
      </c>
      <c r="J11" s="334"/>
      <c r="K11" s="214"/>
      <c r="L11" s="214"/>
      <c r="M11" s="214"/>
      <c r="N11" s="214"/>
      <c r="O11" s="214"/>
      <c r="P11" s="214"/>
      <c r="Q11" s="214"/>
      <c r="R11" s="214"/>
      <c r="S11" s="214"/>
      <c r="T11" s="214"/>
    </row>
    <row r="12" spans="1:20" s="190" customFormat="1" ht="22.5">
      <c r="A12" s="1204"/>
      <c r="B12" s="1204"/>
      <c r="C12" s="1204">
        <v>1</v>
      </c>
      <c r="D12" s="344"/>
      <c r="F12" s="335" t="str">
        <f>"4."&amp;mergeValue(A12) &amp;"."&amp;mergeValue(B12)&amp;"."&amp;mergeValue(C12)</f>
        <v>4.1.1.1</v>
      </c>
      <c r="G12" s="341" t="s">
        <v>496</v>
      </c>
      <c r="H12" s="317"/>
      <c r="I12" s="196" t="s">
        <v>499</v>
      </c>
      <c r="J12" s="334"/>
      <c r="K12" s="214"/>
      <c r="L12" s="214"/>
      <c r="M12" s="214"/>
      <c r="N12" s="214"/>
      <c r="O12" s="214"/>
      <c r="P12" s="214"/>
      <c r="Q12" s="214"/>
      <c r="R12" s="214"/>
      <c r="S12" s="214"/>
      <c r="T12" s="214"/>
    </row>
    <row r="13" spans="1:20" s="190" customFormat="1" ht="39" customHeight="1">
      <c r="A13" s="1204"/>
      <c r="B13" s="1204"/>
      <c r="C13" s="1204"/>
      <c r="D13" s="344">
        <v>1</v>
      </c>
      <c r="F13" s="335" t="str">
        <f>"4."&amp;mergeValue(A13) &amp;"."&amp;mergeValue(B13)&amp;"."&amp;mergeValue(C13)&amp;"."&amp;mergeValue(D13)</f>
        <v>4.1.1.1.1</v>
      </c>
      <c r="G13" s="420" t="s">
        <v>497</v>
      </c>
      <c r="H13" s="317"/>
      <c r="I13" s="1205" t="s">
        <v>590</v>
      </c>
      <c r="J13" s="334"/>
      <c r="K13" s="214"/>
      <c r="L13" s="214"/>
      <c r="M13" s="214"/>
      <c r="N13" s="214"/>
      <c r="O13" s="214"/>
      <c r="P13" s="214"/>
      <c r="Q13" s="214"/>
      <c r="R13" s="214"/>
      <c r="S13" s="214"/>
      <c r="T13" s="214"/>
    </row>
    <row r="14" spans="1:20" s="190" customFormat="1" ht="18.75">
      <c r="A14" s="1204"/>
      <c r="B14" s="1204"/>
      <c r="C14" s="1204"/>
      <c r="D14" s="344"/>
      <c r="F14" s="338"/>
      <c r="G14" s="150" t="s">
        <v>4</v>
      </c>
      <c r="H14" s="343"/>
      <c r="I14" s="1205"/>
      <c r="J14" s="334"/>
      <c r="K14" s="214"/>
      <c r="L14" s="214"/>
      <c r="M14" s="214"/>
      <c r="N14" s="214"/>
      <c r="O14" s="214"/>
      <c r="P14" s="214"/>
      <c r="Q14" s="214"/>
      <c r="R14" s="214"/>
      <c r="S14" s="214"/>
      <c r="T14" s="214"/>
    </row>
    <row r="15" spans="1:20" s="190" customFormat="1" ht="18.75">
      <c r="A15" s="1204"/>
      <c r="B15" s="1204"/>
      <c r="C15" s="344"/>
      <c r="D15" s="344"/>
      <c r="F15" s="338"/>
      <c r="G15" s="149" t="s">
        <v>402</v>
      </c>
      <c r="H15" s="339"/>
      <c r="I15" s="340"/>
      <c r="J15" s="334"/>
      <c r="K15" s="214"/>
      <c r="L15" s="214"/>
      <c r="M15" s="214"/>
      <c r="N15" s="214"/>
      <c r="O15" s="214"/>
      <c r="P15" s="214"/>
      <c r="Q15" s="214"/>
      <c r="R15" s="214"/>
      <c r="S15" s="214"/>
      <c r="T15" s="214"/>
    </row>
    <row r="16" spans="1:20" s="190" customFormat="1" ht="18.75">
      <c r="A16" s="1204"/>
      <c r="B16" s="214"/>
      <c r="C16" s="214"/>
      <c r="D16" s="214"/>
      <c r="F16" s="338"/>
      <c r="G16" s="155" t="s">
        <v>505</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504</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199" t="s">
        <v>592</v>
      </c>
      <c r="H19" s="1199"/>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1" hidden="1" customWidth="1"/>
    <col min="7" max="8" width="7" style="507"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1"/>
    <col min="36" max="36" width="13.42578125" style="501" customWidth="1"/>
    <col min="37" max="37" width="10.5703125" style="501"/>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32" t="s">
        <v>672</v>
      </c>
      <c r="M5" s="1232"/>
      <c r="N5" s="1232"/>
      <c r="O5" s="1232"/>
      <c r="P5" s="1232"/>
      <c r="Q5" s="1232"/>
      <c r="R5" s="1232"/>
      <c r="S5" s="1232"/>
      <c r="T5" s="1232"/>
      <c r="U5" s="580"/>
      <c r="V5" s="580"/>
      <c r="W5" s="524"/>
      <c r="X5" s="524"/>
      <c r="Y5" s="586"/>
      <c r="Z5" s="586"/>
      <c r="AA5" s="586"/>
      <c r="AB5" s="586"/>
      <c r="AC5" s="586"/>
      <c r="AD5" s="586"/>
      <c r="AE5" s="498"/>
    </row>
    <row r="6" spans="1:37" ht="3" customHeight="1">
      <c r="J6" s="483"/>
      <c r="K6" s="483"/>
      <c r="L6" s="479"/>
      <c r="M6" s="479"/>
      <c r="N6" s="479"/>
      <c r="O6" s="482"/>
      <c r="P6" s="482"/>
      <c r="Q6" s="482"/>
      <c r="R6" s="482"/>
      <c r="S6" s="482"/>
      <c r="T6" s="482"/>
      <c r="U6" s="479"/>
    </row>
    <row r="7" spans="1:37" s="524" customFormat="1" ht="22.5">
      <c r="A7" s="586"/>
      <c r="B7" s="586"/>
      <c r="C7" s="586"/>
      <c r="D7" s="586"/>
      <c r="E7" s="586"/>
      <c r="F7" s="586"/>
      <c r="G7" s="592"/>
      <c r="H7" s="592"/>
      <c r="I7" s="532"/>
      <c r="J7" s="530"/>
      <c r="K7" s="530"/>
      <c r="L7" s="525"/>
      <c r="M7" s="673" t="s">
        <v>501</v>
      </c>
      <c r="N7" s="1209" t="str">
        <f>IF(NameOrPr_ch="",IF(NameOrPr="","",NameOrPr),NameOrPr_ch)</f>
        <v>Министерство тарифного регулирования и энергетики Челябинской области</v>
      </c>
      <c r="O7" s="1209"/>
      <c r="P7" s="1209"/>
      <c r="Q7" s="1209"/>
      <c r="R7" s="1209"/>
      <c r="S7" s="1209"/>
      <c r="T7" s="1209"/>
      <c r="U7" s="670"/>
      <c r="AH7" s="586"/>
      <c r="AI7" s="586"/>
      <c r="AJ7" s="586"/>
      <c r="AK7" s="586"/>
    </row>
    <row r="8" spans="1:37" s="493" customFormat="1" ht="18.75">
      <c r="A8" s="506"/>
      <c r="B8" s="506"/>
      <c r="C8" s="506"/>
      <c r="D8" s="506"/>
      <c r="E8" s="506"/>
      <c r="F8" s="506"/>
      <c r="G8" s="506"/>
      <c r="H8" s="506"/>
      <c r="L8" s="500"/>
      <c r="M8" s="673" t="s">
        <v>595</v>
      </c>
      <c r="N8" s="1209" t="str">
        <f>IF(datePr_ch="",IF(datePr="","",datePr),datePr_ch)</f>
        <v>05.12.2019</v>
      </c>
      <c r="O8" s="1209"/>
      <c r="P8" s="1209"/>
      <c r="Q8" s="1209"/>
      <c r="R8" s="1209"/>
      <c r="S8" s="1209"/>
      <c r="T8" s="1209"/>
      <c r="U8" s="668"/>
      <c r="V8" s="571"/>
      <c r="W8" s="571"/>
      <c r="X8" s="571"/>
      <c r="Y8" s="571"/>
      <c r="Z8" s="571"/>
      <c r="AA8" s="571"/>
      <c r="AH8" s="506"/>
      <c r="AI8" s="506"/>
      <c r="AJ8" s="506"/>
      <c r="AK8" s="506"/>
    </row>
    <row r="9" spans="1:37" s="493" customFormat="1" ht="18.75">
      <c r="A9" s="506"/>
      <c r="B9" s="506"/>
      <c r="C9" s="506"/>
      <c r="D9" s="506"/>
      <c r="E9" s="506"/>
      <c r="F9" s="506"/>
      <c r="G9" s="506"/>
      <c r="H9" s="506"/>
      <c r="L9" s="553"/>
      <c r="M9" s="673" t="s">
        <v>594</v>
      </c>
      <c r="N9" s="1209" t="str">
        <f>IF(numberPr_ch="",IF(numberPr="","",numberPr),numberPr_ch)</f>
        <v>90/114</v>
      </c>
      <c r="O9" s="1209"/>
      <c r="P9" s="1209"/>
      <c r="Q9" s="1209"/>
      <c r="R9" s="1209"/>
      <c r="S9" s="1209"/>
      <c r="T9" s="1209"/>
      <c r="U9" s="668"/>
      <c r="V9" s="571"/>
      <c r="W9" s="571"/>
      <c r="X9" s="571"/>
      <c r="Y9" s="571"/>
      <c r="Z9" s="571"/>
      <c r="AA9" s="571"/>
      <c r="AH9" s="506"/>
      <c r="AI9" s="506"/>
      <c r="AJ9" s="506"/>
      <c r="AK9" s="506"/>
    </row>
    <row r="10" spans="1:37" s="493" customFormat="1" ht="18.75">
      <c r="A10" s="506"/>
      <c r="B10" s="506"/>
      <c r="C10" s="506"/>
      <c r="D10" s="506"/>
      <c r="E10" s="506"/>
      <c r="F10" s="506"/>
      <c r="G10" s="506"/>
      <c r="H10" s="506"/>
      <c r="L10" s="553"/>
      <c r="M10" s="673" t="s">
        <v>500</v>
      </c>
      <c r="N10" s="1209" t="str">
        <f>IF(IstPub_ch="",IF(IstPub="","",IstPub),IstPub_ch)</f>
        <v>Сайт Министерства тарифного регулирования и энергетики Челябинской области, tarif74.ru</v>
      </c>
      <c r="O10" s="1209"/>
      <c r="P10" s="1209"/>
      <c r="Q10" s="1209"/>
      <c r="R10" s="1209"/>
      <c r="S10" s="1209"/>
      <c r="T10" s="1209"/>
      <c r="U10" s="668"/>
      <c r="V10" s="571"/>
      <c r="W10" s="571"/>
      <c r="X10" s="571"/>
      <c r="Y10" s="571"/>
      <c r="Z10" s="571"/>
      <c r="AA10" s="571"/>
      <c r="AH10" s="506"/>
      <c r="AI10" s="506"/>
      <c r="AJ10" s="506"/>
      <c r="AK10" s="506"/>
    </row>
    <row r="11" spans="1:37" s="773" customFormat="1" ht="18.75" hidden="1">
      <c r="A11" s="774"/>
      <c r="B11" s="774"/>
      <c r="C11" s="774"/>
      <c r="D11" s="774"/>
      <c r="E11" s="774"/>
      <c r="F11" s="774"/>
      <c r="G11" s="774"/>
      <c r="H11" s="774"/>
      <c r="L11" s="762"/>
      <c r="M11" s="751"/>
      <c r="N11" s="750"/>
      <c r="O11" s="750"/>
      <c r="P11" s="750"/>
      <c r="Q11" s="750"/>
      <c r="R11" s="750"/>
      <c r="S11" s="750"/>
      <c r="T11" s="750"/>
      <c r="U11" s="668"/>
      <c r="Z11" s="772" t="s">
        <v>719</v>
      </c>
      <c r="AA11" s="772" t="s">
        <v>720</v>
      </c>
      <c r="AH11" s="774"/>
      <c r="AI11" s="774"/>
      <c r="AJ11" s="774"/>
      <c r="AK11" s="774"/>
    </row>
    <row r="12" spans="1:37" s="493" customFormat="1" ht="11.25" hidden="1">
      <c r="A12" s="506"/>
      <c r="B12" s="506"/>
      <c r="C12" s="506"/>
      <c r="D12" s="506"/>
      <c r="E12" s="506"/>
      <c r="F12" s="506"/>
      <c r="G12" s="506"/>
      <c r="H12" s="506"/>
      <c r="L12" s="1233"/>
      <c r="M12" s="1233"/>
      <c r="N12" s="567"/>
      <c r="O12" s="1256"/>
      <c r="P12" s="1256"/>
      <c r="Q12" s="1256"/>
      <c r="R12" s="1256"/>
      <c r="S12" s="1256"/>
      <c r="T12" s="1256"/>
      <c r="U12" s="488"/>
      <c r="AE12" s="504" t="s">
        <v>372</v>
      </c>
      <c r="AH12" s="506"/>
      <c r="AI12" s="506"/>
      <c r="AJ12" s="506"/>
      <c r="AK12" s="506"/>
    </row>
    <row r="13" spans="1:37">
      <c r="J13" s="483"/>
      <c r="K13" s="483"/>
      <c r="L13" s="479"/>
      <c r="M13" s="479"/>
      <c r="N13" s="479"/>
      <c r="O13" s="1249"/>
      <c r="P13" s="1249"/>
      <c r="Q13" s="1249"/>
      <c r="R13" s="1249"/>
      <c r="S13" s="1249"/>
      <c r="T13" s="1249"/>
      <c r="U13" s="600"/>
      <c r="Z13" s="1249"/>
      <c r="AA13" s="1249"/>
      <c r="AB13" s="1249"/>
      <c r="AC13" s="1249"/>
      <c r="AD13" s="1249"/>
      <c r="AE13" s="1249"/>
    </row>
    <row r="14" spans="1:37">
      <c r="J14" s="483"/>
      <c r="K14" s="483"/>
      <c r="L14" s="1152" t="s">
        <v>453</v>
      </c>
      <c r="M14" s="1152"/>
      <c r="N14" s="1152"/>
      <c r="O14" s="1152"/>
      <c r="P14" s="1152"/>
      <c r="Q14" s="1152"/>
      <c r="R14" s="1152"/>
      <c r="S14" s="1152"/>
      <c r="T14" s="1152"/>
      <c r="U14" s="1152"/>
      <c r="V14" s="1152"/>
      <c r="W14" s="1152"/>
      <c r="X14" s="1152"/>
      <c r="Y14" s="1152"/>
      <c r="Z14" s="1152"/>
      <c r="AA14" s="1152"/>
      <c r="AB14" s="1152"/>
      <c r="AC14" s="1152"/>
      <c r="AD14" s="1152"/>
      <c r="AE14" s="1152"/>
      <c r="AF14" s="1152"/>
      <c r="AG14" s="1152" t="s">
        <v>454</v>
      </c>
    </row>
    <row r="15" spans="1:37" ht="14.25" customHeight="1">
      <c r="J15" s="483"/>
      <c r="K15" s="483"/>
      <c r="L15" s="1216" t="s">
        <v>91</v>
      </c>
      <c r="M15" s="1216" t="s">
        <v>674</v>
      </c>
      <c r="N15" s="1270" t="s">
        <v>627</v>
      </c>
      <c r="O15" s="1270"/>
      <c r="P15" s="1270"/>
      <c r="Q15" s="1270"/>
      <c r="R15" s="1270" t="s">
        <v>628</v>
      </c>
      <c r="S15" s="1270"/>
      <c r="T15" s="1270"/>
      <c r="U15" s="1270"/>
      <c r="V15" s="1270" t="s">
        <v>629</v>
      </c>
      <c r="W15" s="1270"/>
      <c r="X15" s="1270"/>
      <c r="Y15" s="1270"/>
      <c r="Z15" s="1216" t="s">
        <v>640</v>
      </c>
      <c r="AA15" s="1216"/>
      <c r="AB15" s="1216"/>
      <c r="AC15" s="1216"/>
      <c r="AD15" s="1216"/>
      <c r="AE15" s="1216" t="s">
        <v>340</v>
      </c>
      <c r="AF15" s="1248" t="s">
        <v>274</v>
      </c>
      <c r="AG15" s="1152"/>
    </row>
    <row r="16" spans="1:37" s="524" customFormat="1" ht="27.75" customHeight="1">
      <c r="A16" s="586"/>
      <c r="B16" s="586"/>
      <c r="C16" s="586"/>
      <c r="D16" s="586"/>
      <c r="E16" s="586"/>
      <c r="F16" s="586"/>
      <c r="G16" s="592"/>
      <c r="H16" s="592"/>
      <c r="I16" s="532"/>
      <c r="J16" s="530"/>
      <c r="K16" s="530"/>
      <c r="L16" s="1216"/>
      <c r="M16" s="1216"/>
      <c r="N16" s="1270"/>
      <c r="O16" s="1270"/>
      <c r="P16" s="1270"/>
      <c r="Q16" s="1270"/>
      <c r="R16" s="1270"/>
      <c r="S16" s="1270"/>
      <c r="T16" s="1270"/>
      <c r="U16" s="1270"/>
      <c r="V16" s="1270"/>
      <c r="W16" s="1270"/>
      <c r="X16" s="1270"/>
      <c r="Y16" s="1270"/>
      <c r="Z16" s="1152" t="s">
        <v>677</v>
      </c>
      <c r="AA16" s="1152"/>
      <c r="AB16" s="1152" t="s">
        <v>653</v>
      </c>
      <c r="AC16" s="1152"/>
      <c r="AD16" s="1152"/>
      <c r="AE16" s="1216"/>
      <c r="AF16" s="1248"/>
      <c r="AG16" s="1152"/>
      <c r="AH16" s="586"/>
      <c r="AI16" s="586"/>
      <c r="AJ16" s="586"/>
      <c r="AK16" s="586"/>
    </row>
    <row r="17" spans="1:37" ht="14.25" customHeight="1">
      <c r="J17" s="483"/>
      <c r="K17" s="483"/>
      <c r="L17" s="1216"/>
      <c r="M17" s="1216"/>
      <c r="N17" s="1270"/>
      <c r="O17" s="1270"/>
      <c r="P17" s="1270"/>
      <c r="Q17" s="1270"/>
      <c r="R17" s="1270"/>
      <c r="S17" s="1270"/>
      <c r="T17" s="1270"/>
      <c r="U17" s="1270"/>
      <c r="V17" s="1270"/>
      <c r="W17" s="1270"/>
      <c r="X17" s="1270"/>
      <c r="Y17" s="1270"/>
      <c r="Z17" s="535" t="s">
        <v>675</v>
      </c>
      <c r="AA17" s="535" t="s">
        <v>676</v>
      </c>
      <c r="AB17" s="537" t="s">
        <v>273</v>
      </c>
      <c r="AC17" s="1259" t="s">
        <v>272</v>
      </c>
      <c r="AD17" s="1259"/>
      <c r="AE17" s="1216"/>
      <c r="AF17" s="1248"/>
      <c r="AG17" s="1152"/>
    </row>
    <row r="18" spans="1:37">
      <c r="J18" s="483"/>
      <c r="K18" s="491">
        <v>1</v>
      </c>
      <c r="L18" s="480" t="s">
        <v>92</v>
      </c>
      <c r="M18" s="480" t="s">
        <v>48</v>
      </c>
      <c r="N18" s="1271">
        <f ca="1">OFFSET(N18,0,-1)+1</f>
        <v>3</v>
      </c>
      <c r="O18" s="1271"/>
      <c r="P18" s="1271"/>
      <c r="Q18" s="1271"/>
      <c r="R18" s="1271">
        <f ca="1">OFFSET(N18,0,0)+1</f>
        <v>4</v>
      </c>
      <c r="S18" s="1271"/>
      <c r="T18" s="1271"/>
      <c r="U18" s="1271"/>
      <c r="V18" s="675"/>
      <c r="W18" s="675"/>
      <c r="X18" s="675"/>
      <c r="Y18" s="676">
        <f ca="1">OFFSET(R18,0,0)+1</f>
        <v>5</v>
      </c>
      <c r="Z18" s="489">
        <f ca="1">OFFSET(Z18,0,-1)+1</f>
        <v>6</v>
      </c>
      <c r="AA18" s="489">
        <f ca="1">OFFSET(AA18,0,-1)+1</f>
        <v>7</v>
      </c>
      <c r="AB18" s="489">
        <f ca="1">OFFSET(AB18,0,-1)+1</f>
        <v>8</v>
      </c>
      <c r="AC18" s="1271">
        <f ca="1">OFFSET(AC18,0,-1)+1</f>
        <v>9</v>
      </c>
      <c r="AD18" s="1271"/>
      <c r="AE18" s="489">
        <f ca="1">OFFSET(AE18,0,-2)+1</f>
        <v>10</v>
      </c>
      <c r="AF18" s="524"/>
      <c r="AG18" s="489">
        <f ca="1">OFFSET(AG18,0,-2)+1</f>
        <v>11</v>
      </c>
    </row>
    <row r="19" spans="1:37" ht="22.5">
      <c r="A19" s="1235">
        <v>1</v>
      </c>
      <c r="B19" s="1016"/>
      <c r="C19" s="1016"/>
      <c r="D19" s="1016"/>
      <c r="E19" s="1016"/>
      <c r="F19" s="1009"/>
      <c r="G19" s="1015"/>
      <c r="H19" s="1015"/>
      <c r="I19" s="997"/>
      <c r="J19" s="996"/>
      <c r="K19" s="996"/>
      <c r="L19" s="594">
        <f>mergeValue(A19)</f>
        <v>1</v>
      </c>
      <c r="M19" s="642" t="s">
        <v>20</v>
      </c>
      <c r="N19" s="1272"/>
      <c r="O19" s="1272"/>
      <c r="P19" s="1272"/>
      <c r="Q19" s="1272"/>
      <c r="R19" s="1272"/>
      <c r="S19" s="1272"/>
      <c r="T19" s="1272"/>
      <c r="U19" s="1272"/>
      <c r="V19" s="1272"/>
      <c r="W19" s="1272"/>
      <c r="X19" s="1272"/>
      <c r="Y19" s="1272"/>
      <c r="Z19" s="1272"/>
      <c r="AA19" s="1272"/>
      <c r="AB19" s="1272"/>
      <c r="AC19" s="1272"/>
      <c r="AD19" s="1272"/>
      <c r="AE19" s="1272"/>
      <c r="AF19" s="1272"/>
      <c r="AG19" s="582" t="s">
        <v>475</v>
      </c>
    </row>
    <row r="20" spans="1:37" ht="22.5">
      <c r="A20" s="1235"/>
      <c r="B20" s="1235">
        <v>1</v>
      </c>
      <c r="C20" s="1016"/>
      <c r="D20" s="1016"/>
      <c r="E20" s="1016"/>
      <c r="F20" s="1009"/>
      <c r="G20" s="1018"/>
      <c r="H20" s="1019"/>
      <c r="I20" s="998"/>
      <c r="J20" s="993"/>
      <c r="K20" s="991"/>
      <c r="L20" s="594" t="str">
        <f>mergeValue(A20) &amp;"."&amp; mergeValue(B20)</f>
        <v>1.1</v>
      </c>
      <c r="M20" s="547" t="s">
        <v>16</v>
      </c>
      <c r="N20" s="1273"/>
      <c r="O20" s="1273"/>
      <c r="P20" s="1273"/>
      <c r="Q20" s="1273"/>
      <c r="R20" s="1273"/>
      <c r="S20" s="1273"/>
      <c r="T20" s="1273"/>
      <c r="U20" s="1273"/>
      <c r="V20" s="1273"/>
      <c r="W20" s="1273"/>
      <c r="X20" s="1273"/>
      <c r="Y20" s="1273"/>
      <c r="Z20" s="1273"/>
      <c r="AA20" s="1273"/>
      <c r="AB20" s="1273"/>
      <c r="AC20" s="1273"/>
      <c r="AD20" s="1273"/>
      <c r="AE20" s="1273"/>
      <c r="AF20" s="1273"/>
      <c r="AG20" s="582" t="s">
        <v>476</v>
      </c>
    </row>
    <row r="21" spans="1:37" ht="22.5">
      <c r="A21" s="1235"/>
      <c r="B21" s="1235"/>
      <c r="C21" s="1235">
        <v>1</v>
      </c>
      <c r="D21" s="1016"/>
      <c r="E21" s="1016"/>
      <c r="F21" s="1009"/>
      <c r="G21" s="1018"/>
      <c r="H21" s="1019"/>
      <c r="I21" s="998"/>
      <c r="J21" s="993"/>
      <c r="K21" s="991"/>
      <c r="L21" s="594" t="str">
        <f>mergeValue(A21) &amp;"."&amp; mergeValue(B21)&amp;"."&amp; mergeValue(C21)</f>
        <v>1.1.1</v>
      </c>
      <c r="M21" s="548" t="s">
        <v>7</v>
      </c>
      <c r="N21" s="1273"/>
      <c r="O21" s="1273"/>
      <c r="P21" s="1273"/>
      <c r="Q21" s="1273"/>
      <c r="R21" s="1273"/>
      <c r="S21" s="1273"/>
      <c r="T21" s="1273"/>
      <c r="U21" s="1273"/>
      <c r="V21" s="1273"/>
      <c r="W21" s="1273"/>
      <c r="X21" s="1273"/>
      <c r="Y21" s="1273"/>
      <c r="Z21" s="1273"/>
      <c r="AA21" s="1273"/>
      <c r="AB21" s="1273"/>
      <c r="AC21" s="1273"/>
      <c r="AD21" s="1273"/>
      <c r="AE21" s="1273"/>
      <c r="AF21" s="1273"/>
      <c r="AG21" s="582" t="s">
        <v>632</v>
      </c>
    </row>
    <row r="22" spans="1:37" ht="15" customHeight="1">
      <c r="A22" s="1235"/>
      <c r="B22" s="1235"/>
      <c r="C22" s="1235"/>
      <c r="D22" s="1235">
        <v>1</v>
      </c>
      <c r="E22" s="1016"/>
      <c r="F22" s="1009"/>
      <c r="G22" s="1018"/>
      <c r="H22" s="1019"/>
      <c r="I22" s="998"/>
      <c r="J22" s="993"/>
      <c r="K22" s="991"/>
      <c r="L22" s="594" t="str">
        <f>mergeValue(A22) &amp;"."&amp; mergeValue(B22)&amp;"."&amp; mergeValue(C22)&amp;"."&amp; mergeValue(D22)</f>
        <v>1.1.1.1</v>
      </c>
      <c r="M22" s="549" t="s">
        <v>22</v>
      </c>
      <c r="N22" s="1273"/>
      <c r="O22" s="1273"/>
      <c r="P22" s="1273"/>
      <c r="Q22" s="1273"/>
      <c r="R22" s="1273"/>
      <c r="S22" s="1273"/>
      <c r="T22" s="1273"/>
      <c r="U22" s="1273"/>
      <c r="V22" s="1273"/>
      <c r="W22" s="1273"/>
      <c r="X22" s="1273"/>
      <c r="Y22" s="1273"/>
      <c r="Z22" s="1273"/>
      <c r="AA22" s="1273"/>
      <c r="AB22" s="1273"/>
      <c r="AC22" s="1273"/>
      <c r="AD22" s="1273"/>
      <c r="AE22" s="1273"/>
      <c r="AF22" s="1273"/>
      <c r="AG22" s="582" t="s">
        <v>678</v>
      </c>
    </row>
    <row r="23" spans="1:37" ht="20.100000000000001" customHeight="1">
      <c r="A23" s="1235"/>
      <c r="B23" s="1235"/>
      <c r="C23" s="1235"/>
      <c r="D23" s="1235"/>
      <c r="E23" s="1235">
        <v>1</v>
      </c>
      <c r="F23" s="1009"/>
      <c r="G23" s="1018"/>
      <c r="H23" s="1019"/>
      <c r="I23" s="1020"/>
      <c r="J23" s="1010"/>
      <c r="K23" s="1151"/>
      <c r="L23" s="1274" t="str">
        <f>mergeValue(A23) &amp;"."&amp; mergeValue(B23)&amp;"."&amp; mergeValue(C23)&amp;"."&amp; mergeValue(D23)&amp;"."&amp; mergeValue(E23)</f>
        <v>1.1.1.1.1</v>
      </c>
      <c r="M23" s="1275"/>
      <c r="N23" s="1231" t="s">
        <v>84</v>
      </c>
      <c r="O23" s="1269"/>
      <c r="P23" s="1265">
        <v>1</v>
      </c>
      <c r="Q23" s="1266"/>
      <c r="R23" s="1231" t="s">
        <v>84</v>
      </c>
      <c r="S23" s="1269"/>
      <c r="T23" s="1265">
        <v>1</v>
      </c>
      <c r="U23" s="1266"/>
      <c r="V23" s="1231" t="s">
        <v>84</v>
      </c>
      <c r="W23" s="562"/>
      <c r="X23" s="540">
        <v>1</v>
      </c>
      <c r="Y23" s="1093"/>
      <c r="Z23" s="672"/>
      <c r="AA23" s="672"/>
      <c r="AB23" s="1245"/>
      <c r="AC23" s="1231" t="s">
        <v>83</v>
      </c>
      <c r="AD23" s="1245"/>
      <c r="AE23" s="1231" t="s">
        <v>84</v>
      </c>
      <c r="AF23" s="579"/>
      <c r="AG23" s="1262" t="s">
        <v>679</v>
      </c>
      <c r="AH23" s="501" t="str">
        <f>strCheckDate(Z24:AF24)</f>
        <v/>
      </c>
      <c r="AI23" s="505" t="str">
        <f>IF(AND(COUNTIF(AJ18:AJ27,AJ23)&gt;1,AJ23&lt;&gt;""),"ErrUnique:HasDoubleConn","")</f>
        <v/>
      </c>
      <c r="AJ23" s="505"/>
      <c r="AK23" s="505"/>
    </row>
    <row r="24" spans="1:37" ht="20.100000000000001" customHeight="1">
      <c r="A24" s="1235"/>
      <c r="B24" s="1235"/>
      <c r="C24" s="1235"/>
      <c r="D24" s="1235"/>
      <c r="E24" s="1235"/>
      <c r="F24" s="1009"/>
      <c r="G24" s="1018"/>
      <c r="H24" s="1019"/>
      <c r="I24" s="1020"/>
      <c r="J24" s="1010"/>
      <c r="K24" s="1151"/>
      <c r="L24" s="1274"/>
      <c r="M24" s="1275"/>
      <c r="N24" s="1231"/>
      <c r="O24" s="1269"/>
      <c r="P24" s="1265"/>
      <c r="Q24" s="1267"/>
      <c r="R24" s="1231"/>
      <c r="S24" s="1269"/>
      <c r="T24" s="1265"/>
      <c r="U24" s="1268"/>
      <c r="V24" s="1231"/>
      <c r="W24" s="602"/>
      <c r="X24" s="566"/>
      <c r="Y24" s="566"/>
      <c r="Z24" s="573"/>
      <c r="AA24" s="604" t="str">
        <f>AB23 &amp; "-" &amp; AD23</f>
        <v>-</v>
      </c>
      <c r="AB24" s="1230"/>
      <c r="AC24" s="1231"/>
      <c r="AD24" s="1230"/>
      <c r="AE24" s="1231"/>
      <c r="AF24" s="674"/>
      <c r="AG24" s="1263"/>
      <c r="AI24" s="505"/>
      <c r="AJ24" s="505"/>
      <c r="AK24" s="505"/>
    </row>
    <row r="25" spans="1:37" ht="20.100000000000001" customHeight="1">
      <c r="A25" s="1235"/>
      <c r="B25" s="1235"/>
      <c r="C25" s="1235"/>
      <c r="D25" s="1235"/>
      <c r="E25" s="1235"/>
      <c r="F25" s="1009"/>
      <c r="G25" s="1018"/>
      <c r="H25" s="1019"/>
      <c r="I25" s="1020"/>
      <c r="J25" s="1010"/>
      <c r="K25" s="1151"/>
      <c r="L25" s="1274"/>
      <c r="M25" s="1275"/>
      <c r="N25" s="1231"/>
      <c r="O25" s="1269"/>
      <c r="P25" s="1265"/>
      <c r="Q25" s="1268"/>
      <c r="R25" s="1231"/>
      <c r="S25" s="603"/>
      <c r="T25" s="559"/>
      <c r="U25" s="566"/>
      <c r="V25" s="572"/>
      <c r="W25" s="572"/>
      <c r="X25" s="572"/>
      <c r="Y25" s="572"/>
      <c r="Z25" s="573"/>
      <c r="AA25" s="573"/>
      <c r="AB25" s="574"/>
      <c r="AC25" s="565"/>
      <c r="AD25" s="565"/>
      <c r="AE25" s="574"/>
      <c r="AF25" s="565"/>
      <c r="AG25" s="1263"/>
      <c r="AI25" s="505"/>
      <c r="AJ25" s="505"/>
      <c r="AK25" s="505"/>
    </row>
    <row r="26" spans="1:37" ht="20.100000000000001" customHeight="1">
      <c r="A26" s="1235"/>
      <c r="B26" s="1235"/>
      <c r="C26" s="1235"/>
      <c r="D26" s="1235"/>
      <c r="E26" s="1235"/>
      <c r="F26" s="1009"/>
      <c r="G26" s="1018"/>
      <c r="H26" s="1019"/>
      <c r="I26" s="1020"/>
      <c r="J26" s="1010"/>
      <c r="K26" s="1151"/>
      <c r="L26" s="1274"/>
      <c r="M26" s="1275"/>
      <c r="N26" s="1231"/>
      <c r="O26" s="575"/>
      <c r="P26" s="577"/>
      <c r="Q26" s="576"/>
      <c r="R26" s="572"/>
      <c r="S26" s="572"/>
      <c r="T26" s="572"/>
      <c r="U26" s="572"/>
      <c r="V26" s="572"/>
      <c r="W26" s="572"/>
      <c r="X26" s="572"/>
      <c r="Y26" s="572"/>
      <c r="Z26" s="573"/>
      <c r="AA26" s="573"/>
      <c r="AB26" s="574"/>
      <c r="AC26" s="565"/>
      <c r="AD26" s="565"/>
      <c r="AE26" s="574"/>
      <c r="AF26" s="565"/>
      <c r="AG26" s="1263"/>
      <c r="AI26" s="505"/>
      <c r="AJ26" s="505"/>
      <c r="AK26" s="505"/>
    </row>
    <row r="27" spans="1:37" s="477" customFormat="1" ht="15" customHeight="1">
      <c r="A27" s="1235"/>
      <c r="B27" s="1235"/>
      <c r="C27" s="1235"/>
      <c r="D27" s="1235"/>
      <c r="E27" s="1017"/>
      <c r="F27" s="1011"/>
      <c r="G27" s="1013"/>
      <c r="H27" s="1011"/>
      <c r="I27" s="1020"/>
      <c r="J27" s="1010"/>
      <c r="K27" s="1004"/>
      <c r="L27" s="539"/>
      <c r="M27" s="552" t="s">
        <v>5</v>
      </c>
      <c r="N27" s="552"/>
      <c r="O27" s="552"/>
      <c r="P27" s="552"/>
      <c r="Q27" s="552"/>
      <c r="R27" s="552"/>
      <c r="S27" s="552"/>
      <c r="T27" s="552"/>
      <c r="U27" s="552"/>
      <c r="V27" s="552"/>
      <c r="W27" s="552"/>
      <c r="X27" s="552"/>
      <c r="Y27" s="552"/>
      <c r="Z27" s="552"/>
      <c r="AA27" s="552"/>
      <c r="AB27" s="552"/>
      <c r="AC27" s="552"/>
      <c r="AD27" s="552"/>
      <c r="AE27" s="552"/>
      <c r="AF27" s="552"/>
      <c r="AG27" s="1264"/>
      <c r="AH27" s="502"/>
      <c r="AI27" s="502"/>
      <c r="AJ27" s="213"/>
      <c r="AK27" s="213"/>
    </row>
    <row r="28" spans="1:37" s="477" customFormat="1" ht="15" customHeight="1">
      <c r="A28" s="1235"/>
      <c r="B28" s="1235"/>
      <c r="C28" s="1235"/>
      <c r="D28" s="1017"/>
      <c r="E28" s="1017"/>
      <c r="F28" s="1011"/>
      <c r="G28" s="1018"/>
      <c r="H28" s="1011"/>
      <c r="I28" s="1004"/>
      <c r="J28" s="995"/>
      <c r="K28" s="1004"/>
      <c r="L28" s="539"/>
      <c r="M28" s="551" t="s">
        <v>17</v>
      </c>
      <c r="N28" s="551"/>
      <c r="O28" s="551"/>
      <c r="P28" s="551"/>
      <c r="Q28" s="551"/>
      <c r="R28" s="551"/>
      <c r="S28" s="551"/>
      <c r="T28" s="551"/>
      <c r="U28" s="551"/>
      <c r="V28" s="551"/>
      <c r="W28" s="551"/>
      <c r="X28" s="551"/>
      <c r="Y28" s="551"/>
      <c r="Z28" s="551"/>
      <c r="AA28" s="551"/>
      <c r="AB28" s="551"/>
      <c r="AC28" s="551"/>
      <c r="AD28" s="551"/>
      <c r="AE28" s="551"/>
      <c r="AF28" s="565"/>
      <c r="AG28" s="561"/>
      <c r="AH28" s="502"/>
      <c r="AI28" s="502"/>
      <c r="AJ28" s="213"/>
      <c r="AK28" s="213"/>
    </row>
    <row r="29" spans="1:37" s="477" customFormat="1" ht="15" customHeight="1">
      <c r="A29" s="1235"/>
      <c r="B29" s="1235"/>
      <c r="C29" s="1017"/>
      <c r="D29" s="1017"/>
      <c r="E29" s="1017"/>
      <c r="F29" s="1011"/>
      <c r="G29" s="1018"/>
      <c r="H29" s="1011"/>
      <c r="I29" s="1004"/>
      <c r="J29" s="995"/>
      <c r="K29" s="1004"/>
      <c r="L29" s="539"/>
      <c r="M29" s="550" t="s">
        <v>18</v>
      </c>
      <c r="N29" s="550"/>
      <c r="O29" s="550"/>
      <c r="P29" s="550"/>
      <c r="Q29" s="550"/>
      <c r="R29" s="550"/>
      <c r="S29" s="550"/>
      <c r="T29" s="550"/>
      <c r="U29" s="550"/>
      <c r="V29" s="550"/>
      <c r="W29" s="550"/>
      <c r="X29" s="550"/>
      <c r="Y29" s="550"/>
      <c r="Z29" s="546"/>
      <c r="AA29" s="546"/>
      <c r="AB29" s="574"/>
      <c r="AC29" s="565"/>
      <c r="AD29" s="564"/>
      <c r="AE29" s="550"/>
      <c r="AF29" s="565"/>
      <c r="AG29" s="561"/>
      <c r="AH29" s="502"/>
      <c r="AI29" s="502"/>
      <c r="AJ29" s="502"/>
      <c r="AK29" s="502"/>
    </row>
    <row r="30" spans="1:37" s="477" customFormat="1" ht="15" customHeight="1">
      <c r="A30" s="1235"/>
      <c r="B30" s="1017"/>
      <c r="C30" s="1017"/>
      <c r="D30" s="1017"/>
      <c r="E30" s="1017"/>
      <c r="F30" s="1011"/>
      <c r="G30" s="1018"/>
      <c r="H30" s="1011"/>
      <c r="I30" s="1004"/>
      <c r="J30" s="995"/>
      <c r="K30" s="1004"/>
      <c r="L30" s="539"/>
      <c r="M30" s="559" t="s">
        <v>19</v>
      </c>
      <c r="N30" s="559"/>
      <c r="O30" s="559"/>
      <c r="P30" s="559"/>
      <c r="Q30" s="559"/>
      <c r="R30" s="559"/>
      <c r="S30" s="559"/>
      <c r="T30" s="559"/>
      <c r="U30" s="559"/>
      <c r="V30" s="559"/>
      <c r="W30" s="559"/>
      <c r="X30" s="559"/>
      <c r="Y30" s="559"/>
      <c r="Z30" s="546"/>
      <c r="AA30" s="546"/>
      <c r="AB30" s="574"/>
      <c r="AC30" s="565"/>
      <c r="AD30" s="564"/>
      <c r="AE30" s="550"/>
      <c r="AF30" s="565"/>
      <c r="AG30" s="561"/>
      <c r="AH30" s="502"/>
      <c r="AI30" s="502"/>
      <c r="AJ30" s="502"/>
      <c r="AK30" s="502"/>
    </row>
    <row r="31" spans="1:37" s="477" customFormat="1" ht="15" customHeight="1">
      <c r="A31" s="990"/>
      <c r="B31" s="990"/>
      <c r="C31" s="990"/>
      <c r="D31" s="990"/>
      <c r="E31" s="990"/>
      <c r="F31" s="990"/>
      <c r="G31" s="1003"/>
      <c r="H31" s="1004"/>
      <c r="I31" s="994"/>
      <c r="J31" s="995"/>
      <c r="K31" s="990"/>
      <c r="L31" s="539"/>
      <c r="M31" s="566" t="s">
        <v>308</v>
      </c>
      <c r="N31" s="566"/>
      <c r="O31" s="566"/>
      <c r="P31" s="566"/>
      <c r="Q31" s="566"/>
      <c r="R31" s="566"/>
      <c r="S31" s="566"/>
      <c r="T31" s="566"/>
      <c r="U31" s="566"/>
      <c r="V31" s="566"/>
      <c r="W31" s="566"/>
      <c r="X31" s="566"/>
      <c r="Y31" s="566"/>
      <c r="Z31" s="546"/>
      <c r="AA31" s="546"/>
      <c r="AB31" s="574"/>
      <c r="AC31" s="565"/>
      <c r="AD31" s="564"/>
      <c r="AE31" s="550"/>
      <c r="AF31" s="565"/>
      <c r="AG31" s="561"/>
      <c r="AH31" s="502"/>
      <c r="AI31" s="502"/>
      <c r="AJ31" s="502"/>
      <c r="AK31" s="502"/>
    </row>
    <row r="33" spans="12:37" ht="102" customHeight="1">
      <c r="L33" s="1">
        <v>1</v>
      </c>
      <c r="M33" s="1199" t="s">
        <v>680</v>
      </c>
      <c r="N33" s="1199"/>
      <c r="O33" s="1199"/>
      <c r="P33" s="1199"/>
      <c r="Q33" s="1199"/>
      <c r="R33" s="1199"/>
      <c r="S33" s="1199"/>
      <c r="T33" s="1199"/>
      <c r="U33" s="1199"/>
      <c r="V33" s="1199"/>
      <c r="W33" s="1199"/>
      <c r="X33" s="1199"/>
      <c r="Y33" s="1199"/>
      <c r="Z33" s="1199"/>
      <c r="AA33" s="1199"/>
      <c r="AB33" s="1199"/>
      <c r="AC33" s="1199"/>
      <c r="AD33" s="1199"/>
      <c r="AE33" s="1199"/>
      <c r="AF33" s="1199"/>
      <c r="AG33" s="1199"/>
      <c r="AH33" s="507"/>
      <c r="AI33" s="507"/>
      <c r="AJ33" s="507"/>
      <c r="AK33" s="507"/>
    </row>
    <row r="34" spans="12:37" ht="14.25" customHeight="1">
      <c r="L34" s="514"/>
      <c r="M34" s="515"/>
      <c r="N34" s="515"/>
      <c r="O34" s="515"/>
      <c r="P34" s="515"/>
      <c r="Q34" s="515"/>
      <c r="R34" s="515"/>
      <c r="S34" s="515"/>
      <c r="T34" s="515"/>
      <c r="U34" s="515"/>
      <c r="V34" s="515"/>
      <c r="W34" s="515"/>
      <c r="X34" s="515"/>
      <c r="Y34" s="515"/>
      <c r="Z34" s="518"/>
      <c r="AA34" s="518"/>
      <c r="AB34" s="518"/>
      <c r="AC34" s="518"/>
      <c r="AD34" s="518"/>
      <c r="AE34" s="518"/>
      <c r="AF34" s="518"/>
      <c r="AG34" s="518"/>
      <c r="AH34" s="519"/>
      <c r="AI34" s="519"/>
      <c r="AJ34" s="519"/>
      <c r="AK34" s="519"/>
    </row>
  </sheetData>
  <sheetProtection password="FA9C" sheet="1" objects="1" scenarios="1" formatColumns="0" formatRows="0"/>
  <dataConsolidate link="1"/>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238</v>
      </c>
    </row>
    <row r="2" spans="1:27" ht="16.5" customHeight="1">
      <c r="B2" s="1126" t="str">
        <f>"Код отчёта: " &amp; GetCode()</f>
        <v>Код отчёта: FAS.JKH.OPEN.INFO.PRICE.WARM</v>
      </c>
      <c r="C2" s="1126"/>
      <c r="D2" s="1126"/>
      <c r="E2" s="1126"/>
      <c r="F2" s="1126"/>
      <c r="G2" s="1126"/>
      <c r="Q2" s="231"/>
      <c r="R2" s="231"/>
      <c r="S2" s="231"/>
      <c r="T2" s="231"/>
      <c r="U2" s="231"/>
      <c r="V2" s="231"/>
      <c r="W2" s="231"/>
    </row>
    <row r="3" spans="1:27" ht="18" customHeight="1">
      <c r="B3" s="1127" t="str">
        <f>"Версия " &amp; GetVersion()</f>
        <v>Версия 1.0.2</v>
      </c>
      <c r="C3" s="1127"/>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1" t="s">
        <v>767</v>
      </c>
      <c r="C5" s="1132"/>
      <c r="D5" s="1132"/>
      <c r="E5" s="1132"/>
      <c r="F5" s="1132"/>
      <c r="G5" s="1132"/>
      <c r="H5" s="1132"/>
      <c r="I5" s="1132"/>
      <c r="J5" s="1132"/>
      <c r="K5" s="1132"/>
      <c r="L5" s="1132"/>
      <c r="M5" s="1132"/>
      <c r="N5" s="1132"/>
      <c r="O5" s="1132"/>
      <c r="P5" s="1132"/>
      <c r="Q5" s="1132"/>
      <c r="R5" s="1132"/>
      <c r="S5" s="1132"/>
      <c r="T5" s="1132"/>
      <c r="U5" s="1132"/>
      <c r="V5" s="1132"/>
      <c r="W5" s="1132"/>
      <c r="X5" s="1132"/>
      <c r="Y5" s="1132"/>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28" t="s">
        <v>588</v>
      </c>
      <c r="F7" s="1128"/>
      <c r="G7" s="1128"/>
      <c r="H7" s="1128"/>
      <c r="I7" s="1128"/>
      <c r="J7" s="1128"/>
      <c r="K7" s="1128"/>
      <c r="L7" s="1128"/>
      <c r="M7" s="1128"/>
      <c r="N7" s="1128"/>
      <c r="O7" s="1128"/>
      <c r="P7" s="1128"/>
      <c r="Q7" s="1128"/>
      <c r="R7" s="1128"/>
      <c r="S7" s="1128"/>
      <c r="T7" s="1128"/>
      <c r="U7" s="1128"/>
      <c r="V7" s="1128"/>
      <c r="W7" s="1128"/>
      <c r="X7" s="1128"/>
      <c r="Y7" s="59"/>
    </row>
    <row r="8" spans="1:27" ht="15" customHeight="1">
      <c r="A8" s="43"/>
      <c r="B8" s="78"/>
      <c r="C8" s="77"/>
      <c r="D8" s="60"/>
      <c r="E8" s="1128"/>
      <c r="F8" s="1128"/>
      <c r="G8" s="1128"/>
      <c r="H8" s="1128"/>
      <c r="I8" s="1128"/>
      <c r="J8" s="1128"/>
      <c r="K8" s="1128"/>
      <c r="L8" s="1128"/>
      <c r="M8" s="1128"/>
      <c r="N8" s="1128"/>
      <c r="O8" s="1128"/>
      <c r="P8" s="1128"/>
      <c r="Q8" s="1128"/>
      <c r="R8" s="1128"/>
      <c r="S8" s="1128"/>
      <c r="T8" s="1128"/>
      <c r="U8" s="1128"/>
      <c r="V8" s="1128"/>
      <c r="W8" s="1128"/>
      <c r="X8" s="1128"/>
      <c r="Y8" s="59"/>
    </row>
    <row r="9" spans="1:27" ht="15" customHeight="1">
      <c r="A9" s="43"/>
      <c r="B9" s="78"/>
      <c r="C9" s="77"/>
      <c r="D9" s="60"/>
      <c r="E9" s="1128"/>
      <c r="F9" s="1128"/>
      <c r="G9" s="1128"/>
      <c r="H9" s="1128"/>
      <c r="I9" s="1128"/>
      <c r="J9" s="1128"/>
      <c r="K9" s="1128"/>
      <c r="L9" s="1128"/>
      <c r="M9" s="1128"/>
      <c r="N9" s="1128"/>
      <c r="O9" s="1128"/>
      <c r="P9" s="1128"/>
      <c r="Q9" s="1128"/>
      <c r="R9" s="1128"/>
      <c r="S9" s="1128"/>
      <c r="T9" s="1128"/>
      <c r="U9" s="1128"/>
      <c r="V9" s="1128"/>
      <c r="W9" s="1128"/>
      <c r="X9" s="1128"/>
      <c r="Y9" s="59"/>
    </row>
    <row r="10" spans="1:27" ht="10.5" customHeight="1">
      <c r="A10" s="43"/>
      <c r="B10" s="78"/>
      <c r="C10" s="77"/>
      <c r="D10" s="60"/>
      <c r="E10" s="1128"/>
      <c r="F10" s="1128"/>
      <c r="G10" s="1128"/>
      <c r="H10" s="1128"/>
      <c r="I10" s="1128"/>
      <c r="J10" s="1128"/>
      <c r="K10" s="1128"/>
      <c r="L10" s="1128"/>
      <c r="M10" s="1128"/>
      <c r="N10" s="1128"/>
      <c r="O10" s="1128"/>
      <c r="P10" s="1128"/>
      <c r="Q10" s="1128"/>
      <c r="R10" s="1128"/>
      <c r="S10" s="1128"/>
      <c r="T10" s="1128"/>
      <c r="U10" s="1128"/>
      <c r="V10" s="1128"/>
      <c r="W10" s="1128"/>
      <c r="X10" s="1128"/>
      <c r="Y10" s="59"/>
    </row>
    <row r="11" spans="1:27" ht="27" customHeight="1">
      <c r="A11" s="43"/>
      <c r="B11" s="78"/>
      <c r="C11" s="77"/>
      <c r="D11" s="60"/>
      <c r="E11" s="1128"/>
      <c r="F11" s="1128"/>
      <c r="G11" s="1128"/>
      <c r="H11" s="1128"/>
      <c r="I11" s="1128"/>
      <c r="J11" s="1128"/>
      <c r="K11" s="1128"/>
      <c r="L11" s="1128"/>
      <c r="M11" s="1128"/>
      <c r="N11" s="1128"/>
      <c r="O11" s="1128"/>
      <c r="P11" s="1128"/>
      <c r="Q11" s="1128"/>
      <c r="R11" s="1128"/>
      <c r="S11" s="1128"/>
      <c r="T11" s="1128"/>
      <c r="U11" s="1128"/>
      <c r="V11" s="1128"/>
      <c r="W11" s="1128"/>
      <c r="X11" s="1128"/>
      <c r="Y11" s="59"/>
    </row>
    <row r="12" spans="1:27" ht="12" customHeight="1">
      <c r="A12" s="43"/>
      <c r="B12" s="78"/>
      <c r="C12" s="77"/>
      <c r="D12" s="60"/>
      <c r="E12" s="1128"/>
      <c r="F12" s="1128"/>
      <c r="G12" s="1128"/>
      <c r="H12" s="1128"/>
      <c r="I12" s="1128"/>
      <c r="J12" s="1128"/>
      <c r="K12" s="1128"/>
      <c r="L12" s="1128"/>
      <c r="M12" s="1128"/>
      <c r="N12" s="1128"/>
      <c r="O12" s="1128"/>
      <c r="P12" s="1128"/>
      <c r="Q12" s="1128"/>
      <c r="R12" s="1128"/>
      <c r="S12" s="1128"/>
      <c r="T12" s="1128"/>
      <c r="U12" s="1128"/>
      <c r="V12" s="1128"/>
      <c r="W12" s="1128"/>
      <c r="X12" s="1128"/>
      <c r="Y12" s="59"/>
    </row>
    <row r="13" spans="1:27" ht="38.25" customHeight="1">
      <c r="A13" s="43"/>
      <c r="B13" s="78"/>
      <c r="C13" s="77"/>
      <c r="D13" s="60"/>
      <c r="E13" s="1128"/>
      <c r="F13" s="1128"/>
      <c r="G13" s="1128"/>
      <c r="H13" s="1128"/>
      <c r="I13" s="1128"/>
      <c r="J13" s="1128"/>
      <c r="K13" s="1128"/>
      <c r="L13" s="1128"/>
      <c r="M13" s="1128"/>
      <c r="N13" s="1128"/>
      <c r="O13" s="1128"/>
      <c r="P13" s="1128"/>
      <c r="Q13" s="1128"/>
      <c r="R13" s="1128"/>
      <c r="S13" s="1128"/>
      <c r="T13" s="1128"/>
      <c r="U13" s="1128"/>
      <c r="V13" s="1128"/>
      <c r="W13" s="1128"/>
      <c r="X13" s="1128"/>
      <c r="Y13" s="73"/>
    </row>
    <row r="14" spans="1:27" ht="15" customHeight="1">
      <c r="A14" s="43"/>
      <c r="B14" s="78"/>
      <c r="C14" s="77"/>
      <c r="D14" s="60"/>
      <c r="E14" s="1128"/>
      <c r="F14" s="1128"/>
      <c r="G14" s="1128"/>
      <c r="H14" s="1128"/>
      <c r="I14" s="1128"/>
      <c r="J14" s="1128"/>
      <c r="K14" s="1128"/>
      <c r="L14" s="1128"/>
      <c r="M14" s="1128"/>
      <c r="N14" s="1128"/>
      <c r="O14" s="1128"/>
      <c r="P14" s="1128"/>
      <c r="Q14" s="1128"/>
      <c r="R14" s="1128"/>
      <c r="S14" s="1128"/>
      <c r="T14" s="1128"/>
      <c r="U14" s="1128"/>
      <c r="V14" s="1128"/>
      <c r="W14" s="1128"/>
      <c r="X14" s="1128"/>
      <c r="Y14" s="59"/>
    </row>
    <row r="15" spans="1:27" ht="15">
      <c r="A15" s="43"/>
      <c r="B15" s="78"/>
      <c r="C15" s="77"/>
      <c r="D15" s="60"/>
      <c r="E15" s="1128"/>
      <c r="F15" s="1128"/>
      <c r="G15" s="1128"/>
      <c r="H15" s="1128"/>
      <c r="I15" s="1128"/>
      <c r="J15" s="1128"/>
      <c r="K15" s="1128"/>
      <c r="L15" s="1128"/>
      <c r="M15" s="1128"/>
      <c r="N15" s="1128"/>
      <c r="O15" s="1128"/>
      <c r="P15" s="1128"/>
      <c r="Q15" s="1128"/>
      <c r="R15" s="1128"/>
      <c r="S15" s="1128"/>
      <c r="T15" s="1128"/>
      <c r="U15" s="1128"/>
      <c r="V15" s="1128"/>
      <c r="W15" s="1128"/>
      <c r="X15" s="1128"/>
      <c r="Y15" s="59"/>
    </row>
    <row r="16" spans="1:27" ht="15">
      <c r="A16" s="43"/>
      <c r="B16" s="78"/>
      <c r="C16" s="77"/>
      <c r="D16" s="60"/>
      <c r="E16" s="1128"/>
      <c r="F16" s="1128"/>
      <c r="G16" s="1128"/>
      <c r="H16" s="1128"/>
      <c r="I16" s="1128"/>
      <c r="J16" s="1128"/>
      <c r="K16" s="1128"/>
      <c r="L16" s="1128"/>
      <c r="M16" s="1128"/>
      <c r="N16" s="1128"/>
      <c r="O16" s="1128"/>
      <c r="P16" s="1128"/>
      <c r="Q16" s="1128"/>
      <c r="R16" s="1128"/>
      <c r="S16" s="1128"/>
      <c r="T16" s="1128"/>
      <c r="U16" s="1128"/>
      <c r="V16" s="1128"/>
      <c r="W16" s="1128"/>
      <c r="X16" s="1128"/>
      <c r="Y16" s="59"/>
    </row>
    <row r="17" spans="1:25" ht="15" customHeight="1">
      <c r="A17" s="43"/>
      <c r="B17" s="78"/>
      <c r="C17" s="77"/>
      <c r="D17" s="60"/>
      <c r="E17" s="1128"/>
      <c r="F17" s="1128"/>
      <c r="G17" s="1128"/>
      <c r="H17" s="1128"/>
      <c r="I17" s="1128"/>
      <c r="J17" s="1128"/>
      <c r="K17" s="1128"/>
      <c r="L17" s="1128"/>
      <c r="M17" s="1128"/>
      <c r="N17" s="1128"/>
      <c r="O17" s="1128"/>
      <c r="P17" s="1128"/>
      <c r="Q17" s="1128"/>
      <c r="R17" s="1128"/>
      <c r="S17" s="1128"/>
      <c r="T17" s="1128"/>
      <c r="U17" s="1128"/>
      <c r="V17" s="1128"/>
      <c r="W17" s="1128"/>
      <c r="X17" s="1128"/>
      <c r="Y17" s="59"/>
    </row>
    <row r="18" spans="1:25" ht="15">
      <c r="A18" s="43"/>
      <c r="B18" s="78"/>
      <c r="C18" s="77"/>
      <c r="D18" s="60"/>
      <c r="E18" s="1128"/>
      <c r="F18" s="1128"/>
      <c r="G18" s="1128"/>
      <c r="H18" s="1128"/>
      <c r="I18" s="1128"/>
      <c r="J18" s="1128"/>
      <c r="K18" s="1128"/>
      <c r="L18" s="1128"/>
      <c r="M18" s="1128"/>
      <c r="N18" s="1128"/>
      <c r="O18" s="1128"/>
      <c r="P18" s="1128"/>
      <c r="Q18" s="1128"/>
      <c r="R18" s="1128"/>
      <c r="S18" s="1128"/>
      <c r="T18" s="1128"/>
      <c r="U18" s="1128"/>
      <c r="V18" s="1128"/>
      <c r="W18" s="1128"/>
      <c r="X18" s="1128"/>
      <c r="Y18" s="59"/>
    </row>
    <row r="19" spans="1:25" ht="59.25" customHeight="1">
      <c r="A19" s="43"/>
      <c r="B19" s="78"/>
      <c r="C19" s="77"/>
      <c r="D19" s="66"/>
      <c r="E19" s="1128"/>
      <c r="F19" s="1128"/>
      <c r="G19" s="1128"/>
      <c r="H19" s="1128"/>
      <c r="I19" s="1128"/>
      <c r="J19" s="1128"/>
      <c r="K19" s="1128"/>
      <c r="L19" s="1128"/>
      <c r="M19" s="1128"/>
      <c r="N19" s="1128"/>
      <c r="O19" s="1128"/>
      <c r="P19" s="1128"/>
      <c r="Q19" s="1128"/>
      <c r="R19" s="1128"/>
      <c r="S19" s="1128"/>
      <c r="T19" s="1128"/>
      <c r="U19" s="1128"/>
      <c r="V19" s="1128"/>
      <c r="W19" s="1128"/>
      <c r="X19" s="1128"/>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236</v>
      </c>
      <c r="F21" s="1134" t="s">
        <v>253</v>
      </c>
      <c r="G21" s="1135"/>
      <c r="H21" s="1135"/>
      <c r="I21" s="1135"/>
      <c r="J21" s="1135"/>
      <c r="K21" s="1135"/>
      <c r="L21" s="1135"/>
      <c r="M21" s="1135"/>
      <c r="N21" s="60"/>
      <c r="O21" s="71" t="s">
        <v>236</v>
      </c>
      <c r="P21" s="1136" t="s">
        <v>237</v>
      </c>
      <c r="Q21" s="1137"/>
      <c r="R21" s="1137"/>
      <c r="S21" s="1137"/>
      <c r="T21" s="1137"/>
      <c r="U21" s="1137"/>
      <c r="V21" s="1137"/>
      <c r="W21" s="1137"/>
      <c r="X21" s="1137"/>
      <c r="Y21" s="59"/>
    </row>
    <row r="22" spans="1:25" ht="14.25" hidden="1" customHeight="1">
      <c r="A22" s="43"/>
      <c r="B22" s="78"/>
      <c r="C22" s="77"/>
      <c r="D22" s="61"/>
      <c r="E22" s="94" t="s">
        <v>236</v>
      </c>
      <c r="F22" s="1134" t="s">
        <v>239</v>
      </c>
      <c r="G22" s="1135"/>
      <c r="H22" s="1135"/>
      <c r="I22" s="1135"/>
      <c r="J22" s="1135"/>
      <c r="K22" s="1135"/>
      <c r="L22" s="1135"/>
      <c r="M22" s="1135"/>
      <c r="N22" s="60"/>
      <c r="O22" s="74" t="s">
        <v>236</v>
      </c>
      <c r="P22" s="1136" t="s">
        <v>586</v>
      </c>
      <c r="Q22" s="1137"/>
      <c r="R22" s="1137"/>
      <c r="S22" s="1137"/>
      <c r="T22" s="1137"/>
      <c r="U22" s="1137"/>
      <c r="V22" s="1137"/>
      <c r="W22" s="1137"/>
      <c r="X22" s="1137"/>
      <c r="Y22" s="59"/>
    </row>
    <row r="23" spans="1:25" ht="27" hidden="1" customHeight="1">
      <c r="A23" s="43"/>
      <c r="B23" s="78"/>
      <c r="C23" s="77"/>
      <c r="D23" s="61"/>
      <c r="E23" s="60"/>
      <c r="F23" s="60"/>
      <c r="G23" s="60"/>
      <c r="H23" s="60"/>
      <c r="I23" s="60"/>
      <c r="J23" s="60"/>
      <c r="K23" s="60"/>
      <c r="L23" s="60"/>
      <c r="M23" s="60"/>
      <c r="N23" s="60"/>
      <c r="O23" s="60"/>
      <c r="P23" s="1129"/>
      <c r="Q23" s="1129"/>
      <c r="R23" s="1129"/>
      <c r="S23" s="1129"/>
      <c r="T23" s="1129"/>
      <c r="U23" s="1129"/>
      <c r="V23" s="1129"/>
      <c r="W23" s="1129"/>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3" t="s">
        <v>393</v>
      </c>
      <c r="F35" s="1133"/>
      <c r="G35" s="1133"/>
      <c r="H35" s="1133"/>
      <c r="I35" s="1133"/>
      <c r="J35" s="1133"/>
      <c r="K35" s="1133"/>
      <c r="L35" s="1133"/>
      <c r="M35" s="1133"/>
      <c r="N35" s="1133"/>
      <c r="O35" s="1133"/>
      <c r="P35" s="1133"/>
      <c r="Q35" s="1133"/>
      <c r="R35" s="1133"/>
      <c r="S35" s="1133"/>
      <c r="T35" s="1133"/>
      <c r="U35" s="1133"/>
      <c r="V35" s="1133"/>
      <c r="W35" s="1133"/>
      <c r="X35" s="1133"/>
      <c r="Y35" s="59"/>
    </row>
    <row r="36" spans="1:25" ht="38.25" hidden="1" customHeight="1">
      <c r="A36" s="43"/>
      <c r="B36" s="78"/>
      <c r="C36" s="77"/>
      <c r="D36" s="61"/>
      <c r="E36" s="1133"/>
      <c r="F36" s="1133"/>
      <c r="G36" s="1133"/>
      <c r="H36" s="1133"/>
      <c r="I36" s="1133"/>
      <c r="J36" s="1133"/>
      <c r="K36" s="1133"/>
      <c r="L36" s="1133"/>
      <c r="M36" s="1133"/>
      <c r="N36" s="1133"/>
      <c r="O36" s="1133"/>
      <c r="P36" s="1133"/>
      <c r="Q36" s="1133"/>
      <c r="R36" s="1133"/>
      <c r="S36" s="1133"/>
      <c r="T36" s="1133"/>
      <c r="U36" s="1133"/>
      <c r="V36" s="1133"/>
      <c r="W36" s="1133"/>
      <c r="X36" s="1133"/>
      <c r="Y36" s="59"/>
    </row>
    <row r="37" spans="1:25" ht="9.75" hidden="1" customHeight="1">
      <c r="A37" s="43"/>
      <c r="B37" s="78"/>
      <c r="C37" s="77"/>
      <c r="D37" s="61"/>
      <c r="E37" s="1133"/>
      <c r="F37" s="1133"/>
      <c r="G37" s="1133"/>
      <c r="H37" s="1133"/>
      <c r="I37" s="1133"/>
      <c r="J37" s="1133"/>
      <c r="K37" s="1133"/>
      <c r="L37" s="1133"/>
      <c r="M37" s="1133"/>
      <c r="N37" s="1133"/>
      <c r="O37" s="1133"/>
      <c r="P37" s="1133"/>
      <c r="Q37" s="1133"/>
      <c r="R37" s="1133"/>
      <c r="S37" s="1133"/>
      <c r="T37" s="1133"/>
      <c r="U37" s="1133"/>
      <c r="V37" s="1133"/>
      <c r="W37" s="1133"/>
      <c r="X37" s="1133"/>
      <c r="Y37" s="59"/>
    </row>
    <row r="38" spans="1:25" ht="51" hidden="1" customHeight="1">
      <c r="A38" s="43"/>
      <c r="B38" s="78"/>
      <c r="C38" s="77"/>
      <c r="D38" s="61"/>
      <c r="E38" s="1133"/>
      <c r="F38" s="1133"/>
      <c r="G38" s="1133"/>
      <c r="H38" s="1133"/>
      <c r="I38" s="1133"/>
      <c r="J38" s="1133"/>
      <c r="K38" s="1133"/>
      <c r="L38" s="1133"/>
      <c r="M38" s="1133"/>
      <c r="N38" s="1133"/>
      <c r="O38" s="1133"/>
      <c r="P38" s="1133"/>
      <c r="Q38" s="1133"/>
      <c r="R38" s="1133"/>
      <c r="S38" s="1133"/>
      <c r="T38" s="1133"/>
      <c r="U38" s="1133"/>
      <c r="V38" s="1133"/>
      <c r="W38" s="1133"/>
      <c r="X38" s="1133"/>
      <c r="Y38" s="59"/>
    </row>
    <row r="39" spans="1:25" ht="15" hidden="1" customHeight="1">
      <c r="A39" s="43"/>
      <c r="B39" s="78"/>
      <c r="C39" s="77"/>
      <c r="D39" s="61"/>
      <c r="E39" s="1133"/>
      <c r="F39" s="1133"/>
      <c r="G39" s="1133"/>
      <c r="H39" s="1133"/>
      <c r="I39" s="1133"/>
      <c r="J39" s="1133"/>
      <c r="K39" s="1133"/>
      <c r="L39" s="1133"/>
      <c r="M39" s="1133"/>
      <c r="N39" s="1133"/>
      <c r="O39" s="1133"/>
      <c r="P39" s="1133"/>
      <c r="Q39" s="1133"/>
      <c r="R39" s="1133"/>
      <c r="S39" s="1133"/>
      <c r="T39" s="1133"/>
      <c r="U39" s="1133"/>
      <c r="V39" s="1133"/>
      <c r="W39" s="1133"/>
      <c r="X39" s="1133"/>
      <c r="Y39" s="59"/>
    </row>
    <row r="40" spans="1:25" ht="12" hidden="1" customHeight="1">
      <c r="A40" s="43"/>
      <c r="B40" s="78"/>
      <c r="C40" s="77"/>
      <c r="D40" s="61"/>
      <c r="E40" s="1138"/>
      <c r="F40" s="1139"/>
      <c r="G40" s="1139"/>
      <c r="H40" s="1139"/>
      <c r="I40" s="1139"/>
      <c r="J40" s="1139"/>
      <c r="K40" s="1139"/>
      <c r="L40" s="1139"/>
      <c r="M40" s="1139"/>
      <c r="N40" s="1139"/>
      <c r="O40" s="1139"/>
      <c r="P40" s="1139"/>
      <c r="Q40" s="1139"/>
      <c r="R40" s="1139"/>
      <c r="S40" s="1139"/>
      <c r="T40" s="1139"/>
      <c r="U40" s="1139"/>
      <c r="V40" s="1139"/>
      <c r="W40" s="1139"/>
      <c r="X40" s="1139"/>
      <c r="Y40" s="59"/>
    </row>
    <row r="41" spans="1:25" ht="38.25" hidden="1" customHeight="1">
      <c r="A41" s="43"/>
      <c r="B41" s="78"/>
      <c r="C41" s="77"/>
      <c r="D41" s="61"/>
      <c r="E41" s="1133"/>
      <c r="F41" s="1133"/>
      <c r="G41" s="1133"/>
      <c r="H41" s="1133"/>
      <c r="I41" s="1133"/>
      <c r="J41" s="1133"/>
      <c r="K41" s="1133"/>
      <c r="L41" s="1133"/>
      <c r="M41" s="1133"/>
      <c r="N41" s="1133"/>
      <c r="O41" s="1133"/>
      <c r="P41" s="1133"/>
      <c r="Q41" s="1133"/>
      <c r="R41" s="1133"/>
      <c r="S41" s="1133"/>
      <c r="T41" s="1133"/>
      <c r="U41" s="1133"/>
      <c r="V41" s="1133"/>
      <c r="W41" s="1133"/>
      <c r="X41" s="1133"/>
      <c r="Y41" s="59"/>
    </row>
    <row r="42" spans="1:25" ht="15" hidden="1">
      <c r="A42" s="43"/>
      <c r="B42" s="78"/>
      <c r="C42" s="77"/>
      <c r="D42" s="61"/>
      <c r="E42" s="1133"/>
      <c r="F42" s="1133"/>
      <c r="G42" s="1133"/>
      <c r="H42" s="1133"/>
      <c r="I42" s="1133"/>
      <c r="J42" s="1133"/>
      <c r="K42" s="1133"/>
      <c r="L42" s="1133"/>
      <c r="M42" s="1133"/>
      <c r="N42" s="1133"/>
      <c r="O42" s="1133"/>
      <c r="P42" s="1133"/>
      <c r="Q42" s="1133"/>
      <c r="R42" s="1133"/>
      <c r="S42" s="1133"/>
      <c r="T42" s="1133"/>
      <c r="U42" s="1133"/>
      <c r="V42" s="1133"/>
      <c r="W42" s="1133"/>
      <c r="X42" s="1133"/>
      <c r="Y42" s="59"/>
    </row>
    <row r="43" spans="1:25" ht="15" hidden="1">
      <c r="A43" s="43"/>
      <c r="B43" s="78"/>
      <c r="C43" s="77"/>
      <c r="D43" s="61"/>
      <c r="E43" s="1133"/>
      <c r="F43" s="1133"/>
      <c r="G43" s="1133"/>
      <c r="H43" s="1133"/>
      <c r="I43" s="1133"/>
      <c r="J43" s="1133"/>
      <c r="K43" s="1133"/>
      <c r="L43" s="1133"/>
      <c r="M43" s="1133"/>
      <c r="N43" s="1133"/>
      <c r="O43" s="1133"/>
      <c r="P43" s="1133"/>
      <c r="Q43" s="1133"/>
      <c r="R43" s="1133"/>
      <c r="S43" s="1133"/>
      <c r="T43" s="1133"/>
      <c r="U43" s="1133"/>
      <c r="V43" s="1133"/>
      <c r="W43" s="1133"/>
      <c r="X43" s="1133"/>
      <c r="Y43" s="59"/>
    </row>
    <row r="44" spans="1:25" ht="33.75" hidden="1" customHeight="1">
      <c r="A44" s="43"/>
      <c r="B44" s="78"/>
      <c r="C44" s="77"/>
      <c r="D44" s="66"/>
      <c r="E44" s="1133"/>
      <c r="F44" s="1133"/>
      <c r="G44" s="1133"/>
      <c r="H44" s="1133"/>
      <c r="I44" s="1133"/>
      <c r="J44" s="1133"/>
      <c r="K44" s="1133"/>
      <c r="L44" s="1133"/>
      <c r="M44" s="1133"/>
      <c r="N44" s="1133"/>
      <c r="O44" s="1133"/>
      <c r="P44" s="1133"/>
      <c r="Q44" s="1133"/>
      <c r="R44" s="1133"/>
      <c r="S44" s="1133"/>
      <c r="T44" s="1133"/>
      <c r="U44" s="1133"/>
      <c r="V44" s="1133"/>
      <c r="W44" s="1133"/>
      <c r="X44" s="1133"/>
      <c r="Y44" s="59"/>
    </row>
    <row r="45" spans="1:25" ht="15" hidden="1">
      <c r="A45" s="43"/>
      <c r="B45" s="78"/>
      <c r="C45" s="77"/>
      <c r="D45" s="66"/>
      <c r="E45" s="1133"/>
      <c r="F45" s="1133"/>
      <c r="G45" s="1133"/>
      <c r="H45" s="1133"/>
      <c r="I45" s="1133"/>
      <c r="J45" s="1133"/>
      <c r="K45" s="1133"/>
      <c r="L45" s="1133"/>
      <c r="M45" s="1133"/>
      <c r="N45" s="1133"/>
      <c r="O45" s="1133"/>
      <c r="P45" s="1133"/>
      <c r="Q45" s="1133"/>
      <c r="R45" s="1133"/>
      <c r="S45" s="1133"/>
      <c r="T45" s="1133"/>
      <c r="U45" s="1133"/>
      <c r="V45" s="1133"/>
      <c r="W45" s="1133"/>
      <c r="X45" s="1133"/>
      <c r="Y45" s="59"/>
    </row>
    <row r="46" spans="1:25" ht="24" hidden="1" customHeight="1">
      <c r="A46" s="43"/>
      <c r="B46" s="78"/>
      <c r="C46" s="77"/>
      <c r="D46" s="61"/>
      <c r="E46" s="1144" t="s">
        <v>235</v>
      </c>
      <c r="F46" s="1144"/>
      <c r="G46" s="1144"/>
      <c r="H46" s="1144"/>
      <c r="I46" s="1144"/>
      <c r="J46" s="1144"/>
      <c r="K46" s="1144"/>
      <c r="L46" s="1144"/>
      <c r="M46" s="1144"/>
      <c r="N46" s="1144"/>
      <c r="O46" s="1144"/>
      <c r="P46" s="1144"/>
      <c r="Q46" s="1144"/>
      <c r="R46" s="1144"/>
      <c r="S46" s="1144"/>
      <c r="T46" s="1144"/>
      <c r="U46" s="1144"/>
      <c r="V46" s="1144"/>
      <c r="W46" s="1144"/>
      <c r="X46" s="1144"/>
      <c r="Y46" s="59"/>
    </row>
    <row r="47" spans="1:25" ht="37.5" hidden="1" customHeight="1">
      <c r="A47" s="43"/>
      <c r="B47" s="78"/>
      <c r="C47" s="77"/>
      <c r="D47" s="61"/>
      <c r="E47" s="1144"/>
      <c r="F47" s="1144"/>
      <c r="G47" s="1144"/>
      <c r="H47" s="1144"/>
      <c r="I47" s="1144"/>
      <c r="J47" s="1144"/>
      <c r="K47" s="1144"/>
      <c r="L47" s="1144"/>
      <c r="M47" s="1144"/>
      <c r="N47" s="1144"/>
      <c r="O47" s="1144"/>
      <c r="P47" s="1144"/>
      <c r="Q47" s="1144"/>
      <c r="R47" s="1144"/>
      <c r="S47" s="1144"/>
      <c r="T47" s="1144"/>
      <c r="U47" s="1144"/>
      <c r="V47" s="1144"/>
      <c r="W47" s="1144"/>
      <c r="X47" s="1144"/>
      <c r="Y47" s="59"/>
    </row>
    <row r="48" spans="1:25" ht="24" hidden="1" customHeight="1">
      <c r="A48" s="43"/>
      <c r="B48" s="78"/>
      <c r="C48" s="77"/>
      <c r="D48" s="61"/>
      <c r="E48" s="1144"/>
      <c r="F48" s="1144"/>
      <c r="G48" s="1144"/>
      <c r="H48" s="1144"/>
      <c r="I48" s="1144"/>
      <c r="J48" s="1144"/>
      <c r="K48" s="1144"/>
      <c r="L48" s="1144"/>
      <c r="M48" s="1144"/>
      <c r="N48" s="1144"/>
      <c r="O48" s="1144"/>
      <c r="P48" s="1144"/>
      <c r="Q48" s="1144"/>
      <c r="R48" s="1144"/>
      <c r="S48" s="1144"/>
      <c r="T48" s="1144"/>
      <c r="U48" s="1144"/>
      <c r="V48" s="1144"/>
      <c r="W48" s="1144"/>
      <c r="X48" s="1144"/>
      <c r="Y48" s="59"/>
    </row>
    <row r="49" spans="1:25" ht="51" hidden="1" customHeight="1">
      <c r="A49" s="43"/>
      <c r="B49" s="78"/>
      <c r="C49" s="77"/>
      <c r="D49" s="61"/>
      <c r="E49" s="1144"/>
      <c r="F49" s="1144"/>
      <c r="G49" s="1144"/>
      <c r="H49" s="1144"/>
      <c r="I49" s="1144"/>
      <c r="J49" s="1144"/>
      <c r="K49" s="1144"/>
      <c r="L49" s="1144"/>
      <c r="M49" s="1144"/>
      <c r="N49" s="1144"/>
      <c r="O49" s="1144"/>
      <c r="P49" s="1144"/>
      <c r="Q49" s="1144"/>
      <c r="R49" s="1144"/>
      <c r="S49" s="1144"/>
      <c r="T49" s="1144"/>
      <c r="U49" s="1144"/>
      <c r="V49" s="1144"/>
      <c r="W49" s="1144"/>
      <c r="X49" s="1144"/>
      <c r="Y49" s="59"/>
    </row>
    <row r="50" spans="1:25" ht="15" hidden="1">
      <c r="A50" s="43"/>
      <c r="B50" s="78"/>
      <c r="C50" s="77"/>
      <c r="D50" s="61"/>
      <c r="E50" s="1144"/>
      <c r="F50" s="1144"/>
      <c r="G50" s="1144"/>
      <c r="H50" s="1144"/>
      <c r="I50" s="1144"/>
      <c r="J50" s="1144"/>
      <c r="K50" s="1144"/>
      <c r="L50" s="1144"/>
      <c r="M50" s="1144"/>
      <c r="N50" s="1144"/>
      <c r="O50" s="1144"/>
      <c r="P50" s="1144"/>
      <c r="Q50" s="1144"/>
      <c r="R50" s="1144"/>
      <c r="S50" s="1144"/>
      <c r="T50" s="1144"/>
      <c r="U50" s="1144"/>
      <c r="V50" s="1144"/>
      <c r="W50" s="1144"/>
      <c r="X50" s="1144"/>
      <c r="Y50" s="59"/>
    </row>
    <row r="51" spans="1:25" ht="15" hidden="1">
      <c r="A51" s="43"/>
      <c r="B51" s="78"/>
      <c r="C51" s="77"/>
      <c r="D51" s="61"/>
      <c r="E51" s="1144"/>
      <c r="F51" s="1144"/>
      <c r="G51" s="1144"/>
      <c r="H51" s="1144"/>
      <c r="I51" s="1144"/>
      <c r="J51" s="1144"/>
      <c r="K51" s="1144"/>
      <c r="L51" s="1144"/>
      <c r="M51" s="1144"/>
      <c r="N51" s="1144"/>
      <c r="O51" s="1144"/>
      <c r="P51" s="1144"/>
      <c r="Q51" s="1144"/>
      <c r="R51" s="1144"/>
      <c r="S51" s="1144"/>
      <c r="T51" s="1144"/>
      <c r="U51" s="1144"/>
      <c r="V51" s="1144"/>
      <c r="W51" s="1144"/>
      <c r="X51" s="1144"/>
      <c r="Y51" s="59"/>
    </row>
    <row r="52" spans="1:25" ht="15" hidden="1">
      <c r="A52" s="43"/>
      <c r="B52" s="78"/>
      <c r="C52" s="77"/>
      <c r="D52" s="61"/>
      <c r="E52" s="1144"/>
      <c r="F52" s="1144"/>
      <c r="G52" s="1144"/>
      <c r="H52" s="1144"/>
      <c r="I52" s="1144"/>
      <c r="J52" s="1144"/>
      <c r="K52" s="1144"/>
      <c r="L52" s="1144"/>
      <c r="M52" s="1144"/>
      <c r="N52" s="1144"/>
      <c r="O52" s="1144"/>
      <c r="P52" s="1144"/>
      <c r="Q52" s="1144"/>
      <c r="R52" s="1144"/>
      <c r="S52" s="1144"/>
      <c r="T52" s="1144"/>
      <c r="U52" s="1144"/>
      <c r="V52" s="1144"/>
      <c r="W52" s="1144"/>
      <c r="X52" s="1144"/>
      <c r="Y52" s="59"/>
    </row>
    <row r="53" spans="1:25" ht="15" hidden="1">
      <c r="A53" s="43"/>
      <c r="B53" s="78"/>
      <c r="C53" s="77"/>
      <c r="D53" s="61"/>
      <c r="E53" s="1144"/>
      <c r="F53" s="1144"/>
      <c r="G53" s="1144"/>
      <c r="H53" s="1144"/>
      <c r="I53" s="1144"/>
      <c r="J53" s="1144"/>
      <c r="K53" s="1144"/>
      <c r="L53" s="1144"/>
      <c r="M53" s="1144"/>
      <c r="N53" s="1144"/>
      <c r="O53" s="1144"/>
      <c r="P53" s="1144"/>
      <c r="Q53" s="1144"/>
      <c r="R53" s="1144"/>
      <c r="S53" s="1144"/>
      <c r="T53" s="1144"/>
      <c r="U53" s="1144"/>
      <c r="V53" s="1144"/>
      <c r="W53" s="1144"/>
      <c r="X53" s="1144"/>
      <c r="Y53" s="59"/>
    </row>
    <row r="54" spans="1:25" ht="15" hidden="1">
      <c r="A54" s="43"/>
      <c r="B54" s="78"/>
      <c r="C54" s="77"/>
      <c r="D54" s="61"/>
      <c r="E54" s="1144"/>
      <c r="F54" s="1144"/>
      <c r="G54" s="1144"/>
      <c r="H54" s="1144"/>
      <c r="I54" s="1144"/>
      <c r="J54" s="1144"/>
      <c r="K54" s="1144"/>
      <c r="L54" s="1144"/>
      <c r="M54" s="1144"/>
      <c r="N54" s="1144"/>
      <c r="O54" s="1144"/>
      <c r="P54" s="1144"/>
      <c r="Q54" s="1144"/>
      <c r="R54" s="1144"/>
      <c r="S54" s="1144"/>
      <c r="T54" s="1144"/>
      <c r="U54" s="1144"/>
      <c r="V54" s="1144"/>
      <c r="W54" s="1144"/>
      <c r="X54" s="1144"/>
      <c r="Y54" s="59"/>
    </row>
    <row r="55" spans="1:25" ht="15" hidden="1">
      <c r="A55" s="43"/>
      <c r="B55" s="78"/>
      <c r="C55" s="77"/>
      <c r="D55" s="61"/>
      <c r="E55" s="1144"/>
      <c r="F55" s="1144"/>
      <c r="G55" s="1144"/>
      <c r="H55" s="1144"/>
      <c r="I55" s="1144"/>
      <c r="J55" s="1144"/>
      <c r="K55" s="1144"/>
      <c r="L55" s="1144"/>
      <c r="M55" s="1144"/>
      <c r="N55" s="1144"/>
      <c r="O55" s="1144"/>
      <c r="P55" s="1144"/>
      <c r="Q55" s="1144"/>
      <c r="R55" s="1144"/>
      <c r="S55" s="1144"/>
      <c r="T55" s="1144"/>
      <c r="U55" s="1144"/>
      <c r="V55" s="1144"/>
      <c r="W55" s="1144"/>
      <c r="X55" s="1144"/>
      <c r="Y55" s="59"/>
    </row>
    <row r="56" spans="1:25" ht="25.5" hidden="1" customHeight="1">
      <c r="A56" s="43"/>
      <c r="B56" s="78"/>
      <c r="C56" s="77"/>
      <c r="D56" s="66"/>
      <c r="E56" s="1144"/>
      <c r="F56" s="1144"/>
      <c r="G56" s="1144"/>
      <c r="H56" s="1144"/>
      <c r="I56" s="1144"/>
      <c r="J56" s="1144"/>
      <c r="K56" s="1144"/>
      <c r="L56" s="1144"/>
      <c r="M56" s="1144"/>
      <c r="N56" s="1144"/>
      <c r="O56" s="1144"/>
      <c r="P56" s="1144"/>
      <c r="Q56" s="1144"/>
      <c r="R56" s="1144"/>
      <c r="S56" s="1144"/>
      <c r="T56" s="1144"/>
      <c r="U56" s="1144"/>
      <c r="V56" s="1144"/>
      <c r="W56" s="1144"/>
      <c r="X56" s="1144"/>
      <c r="Y56" s="59"/>
    </row>
    <row r="57" spans="1:25" ht="15" hidden="1">
      <c r="A57" s="43"/>
      <c r="B57" s="78"/>
      <c r="C57" s="77"/>
      <c r="D57" s="66"/>
      <c r="E57" s="1144"/>
      <c r="F57" s="1144"/>
      <c r="G57" s="1144"/>
      <c r="H57" s="1144"/>
      <c r="I57" s="1144"/>
      <c r="J57" s="1144"/>
      <c r="K57" s="1144"/>
      <c r="L57" s="1144"/>
      <c r="M57" s="1144"/>
      <c r="N57" s="1144"/>
      <c r="O57" s="1144"/>
      <c r="P57" s="1144"/>
      <c r="Q57" s="1144"/>
      <c r="R57" s="1144"/>
      <c r="S57" s="1144"/>
      <c r="T57" s="1144"/>
      <c r="U57" s="1144"/>
      <c r="V57" s="1144"/>
      <c r="W57" s="1144"/>
      <c r="X57" s="1144"/>
      <c r="Y57" s="59"/>
    </row>
    <row r="58" spans="1:25" ht="15" hidden="1" customHeight="1">
      <c r="A58" s="43"/>
      <c r="B58" s="78"/>
      <c r="C58" s="77"/>
      <c r="D58" s="61"/>
      <c r="E58" s="1130" t="s">
        <v>394</v>
      </c>
      <c r="F58" s="1130"/>
      <c r="G58" s="1130"/>
      <c r="H58" s="1130"/>
      <c r="I58" s="1130"/>
      <c r="J58" s="1130"/>
      <c r="K58" s="1130"/>
      <c r="L58" s="1130"/>
      <c r="M58" s="1130"/>
      <c r="N58" s="1130"/>
      <c r="O58" s="1130"/>
      <c r="P58" s="1130"/>
      <c r="Q58" s="1130"/>
      <c r="R58" s="1130"/>
      <c r="S58" s="1130"/>
      <c r="T58" s="1130"/>
      <c r="U58" s="1130"/>
      <c r="V58" s="231"/>
      <c r="W58" s="231"/>
      <c r="X58" s="231"/>
      <c r="Y58" s="59"/>
    </row>
    <row r="59" spans="1:25" ht="15" hidden="1" customHeight="1">
      <c r="A59" s="43"/>
      <c r="B59" s="78"/>
      <c r="C59" s="77"/>
      <c r="D59" s="61"/>
      <c r="E59" s="1145"/>
      <c r="F59" s="1145"/>
      <c r="G59" s="1145"/>
      <c r="H59" s="1138"/>
      <c r="I59" s="1139"/>
      <c r="J59" s="1139"/>
      <c r="K59" s="1139"/>
      <c r="L59" s="1139"/>
      <c r="M59" s="1139"/>
      <c r="N59" s="1139"/>
      <c r="O59" s="1139"/>
      <c r="P59" s="1139"/>
      <c r="Q59" s="1139"/>
      <c r="R59" s="1139"/>
      <c r="S59" s="1139"/>
      <c r="T59" s="1139"/>
      <c r="U59" s="1139"/>
      <c r="V59" s="1139"/>
      <c r="W59" s="1139"/>
      <c r="X59" s="1139"/>
      <c r="Y59" s="59"/>
    </row>
    <row r="60" spans="1:25" ht="15" hidden="1" customHeight="1">
      <c r="A60" s="43"/>
      <c r="B60" s="78"/>
      <c r="C60" s="77"/>
      <c r="D60" s="61"/>
      <c r="E60" s="1141"/>
      <c r="F60" s="1141"/>
      <c r="G60" s="1141"/>
      <c r="H60" s="1143"/>
      <c r="I60" s="1143"/>
      <c r="J60" s="1143"/>
      <c r="K60" s="1143"/>
      <c r="L60" s="1143"/>
      <c r="M60" s="1143"/>
      <c r="N60" s="1143"/>
      <c r="O60" s="1143"/>
      <c r="P60" s="1143"/>
      <c r="Q60" s="1143"/>
      <c r="R60" s="1143"/>
      <c r="S60" s="1143"/>
      <c r="T60" s="1143"/>
      <c r="U60" s="1143"/>
      <c r="V60" s="1143"/>
      <c r="W60" s="1143"/>
      <c r="X60" s="1143"/>
      <c r="Y60" s="59"/>
    </row>
    <row r="61" spans="1:25" ht="15" hidden="1">
      <c r="A61" s="43"/>
      <c r="B61" s="78"/>
      <c r="C61" s="77"/>
      <c r="D61" s="61"/>
      <c r="E61" s="70"/>
      <c r="F61" s="68"/>
      <c r="G61" s="69"/>
      <c r="H61" s="1143"/>
      <c r="I61" s="1143"/>
      <c r="J61" s="1143"/>
      <c r="K61" s="1143"/>
      <c r="L61" s="1143"/>
      <c r="M61" s="1143"/>
      <c r="N61" s="1143"/>
      <c r="O61" s="1143"/>
      <c r="P61" s="1143"/>
      <c r="Q61" s="1143"/>
      <c r="R61" s="1143"/>
      <c r="S61" s="1143"/>
      <c r="T61" s="1143"/>
      <c r="U61" s="1143"/>
      <c r="V61" s="1143"/>
      <c r="W61" s="1143"/>
      <c r="X61" s="1143"/>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0" t="s">
        <v>395</v>
      </c>
      <c r="F70" s="1130"/>
      <c r="G70" s="1130"/>
      <c r="H70" s="1130"/>
      <c r="I70" s="1130"/>
      <c r="J70" s="1130"/>
      <c r="K70" s="1130"/>
      <c r="L70" s="1130"/>
      <c r="M70" s="1130"/>
      <c r="N70" s="1130"/>
      <c r="O70" s="1130"/>
      <c r="P70" s="1130"/>
      <c r="Q70" s="1130"/>
      <c r="R70" s="1130"/>
      <c r="S70" s="1130"/>
      <c r="T70" s="1130"/>
      <c r="U70" s="450"/>
      <c r="V70" s="450"/>
      <c r="W70" s="450"/>
      <c r="X70" s="450"/>
      <c r="Y70" s="59"/>
    </row>
    <row r="71" spans="1:25" ht="15" hidden="1">
      <c r="A71" s="43"/>
      <c r="B71" s="78"/>
      <c r="C71" s="77"/>
      <c r="D71" s="61"/>
      <c r="E71" s="1130" t="s">
        <v>585</v>
      </c>
      <c r="F71" s="1130"/>
      <c r="G71" s="1130"/>
      <c r="H71" s="1130"/>
      <c r="I71" s="1130"/>
      <c r="J71" s="1130"/>
      <c r="K71" s="1130"/>
      <c r="L71" s="1130"/>
      <c r="M71" s="1130"/>
      <c r="N71" s="1130"/>
      <c r="O71" s="1130"/>
      <c r="P71" s="1130"/>
      <c r="Q71" s="1130"/>
      <c r="R71" s="1130"/>
      <c r="S71" s="1130"/>
      <c r="T71" s="1130"/>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30" t="s">
        <v>394</v>
      </c>
      <c r="F81" s="1130"/>
      <c r="G81" s="1130"/>
      <c r="H81" s="1130"/>
      <c r="I81" s="1130"/>
      <c r="J81" s="1130"/>
      <c r="K81" s="1130"/>
      <c r="L81" s="1130"/>
      <c r="M81" s="1130"/>
      <c r="N81" s="1130"/>
      <c r="O81" s="1130"/>
      <c r="P81" s="1130"/>
      <c r="Q81" s="1130"/>
      <c r="R81" s="1130"/>
      <c r="S81" s="1130"/>
      <c r="T81" s="1130"/>
      <c r="U81" s="1130"/>
      <c r="V81" s="231"/>
      <c r="W81" s="231"/>
      <c r="X81" s="231"/>
      <c r="Y81" s="59"/>
    </row>
    <row r="82" spans="1:25" ht="15" hidden="1" customHeight="1">
      <c r="A82" s="43"/>
      <c r="B82" s="78"/>
      <c r="C82" s="77"/>
      <c r="D82" s="61"/>
      <c r="E82" s="1141"/>
      <c r="F82" s="1141"/>
      <c r="G82" s="1141"/>
      <c r="H82" s="1138"/>
      <c r="I82" s="1139"/>
      <c r="J82" s="1139"/>
      <c r="K82" s="1139"/>
      <c r="L82" s="1139"/>
      <c r="M82" s="1139"/>
      <c r="N82" s="1139"/>
      <c r="O82" s="1139"/>
      <c r="P82" s="1139"/>
      <c r="Q82" s="1139"/>
      <c r="R82" s="1139"/>
      <c r="S82" s="1139"/>
      <c r="T82" s="1139"/>
      <c r="U82" s="1139"/>
      <c r="V82" s="1139"/>
      <c r="W82" s="1139"/>
      <c r="X82" s="1139"/>
      <c r="Y82" s="59"/>
    </row>
    <row r="83" spans="1:25" ht="15" hidden="1" customHeight="1">
      <c r="A83" s="43"/>
      <c r="B83" s="78"/>
      <c r="C83" s="77"/>
      <c r="D83" s="61"/>
      <c r="Y83" s="59"/>
    </row>
    <row r="84" spans="1:25" ht="15" hidden="1" customHeight="1">
      <c r="A84" s="43"/>
      <c r="B84" s="78"/>
      <c r="C84" s="77"/>
      <c r="D84" s="61"/>
      <c r="E84" s="70"/>
      <c r="F84" s="68"/>
      <c r="G84" s="69"/>
      <c r="H84" s="1143"/>
      <c r="I84" s="1143"/>
      <c r="J84" s="1143"/>
      <c r="K84" s="1143"/>
      <c r="L84" s="1143"/>
      <c r="M84" s="1143"/>
      <c r="N84" s="1143"/>
      <c r="O84" s="1143"/>
      <c r="P84" s="1143"/>
      <c r="Q84" s="1143"/>
      <c r="R84" s="1143"/>
      <c r="S84" s="1143"/>
      <c r="T84" s="1143"/>
      <c r="U84" s="1143"/>
      <c r="V84" s="1143"/>
      <c r="W84" s="1143"/>
      <c r="X84" s="1143"/>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2" t="s">
        <v>234</v>
      </c>
      <c r="F98" s="1142"/>
      <c r="G98" s="1142"/>
      <c r="H98" s="1142"/>
      <c r="I98" s="1142"/>
      <c r="J98" s="1142"/>
      <c r="K98" s="1142"/>
      <c r="L98" s="1142"/>
      <c r="M98" s="1142"/>
      <c r="N98" s="1142"/>
      <c r="O98" s="1142"/>
      <c r="P98" s="1142"/>
      <c r="Q98" s="1142"/>
      <c r="R98" s="1142"/>
      <c r="S98" s="1142"/>
      <c r="T98" s="1142"/>
      <c r="U98" s="1142"/>
      <c r="V98" s="1142"/>
      <c r="W98" s="1142"/>
      <c r="X98" s="1142"/>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0" t="s">
        <v>233</v>
      </c>
      <c r="G100" s="1140"/>
      <c r="H100" s="1140"/>
      <c r="I100" s="1140"/>
      <c r="J100" s="1140"/>
      <c r="K100" s="1140"/>
      <c r="L100" s="1140"/>
      <c r="M100" s="1140"/>
      <c r="N100" s="1140"/>
      <c r="O100" s="1140"/>
      <c r="P100" s="1140"/>
      <c r="Q100" s="1140"/>
      <c r="R100" s="1140"/>
      <c r="S100" s="1140"/>
      <c r="T100" s="62"/>
      <c r="U100" s="60"/>
      <c r="V100" s="60"/>
      <c r="W100" s="60"/>
      <c r="X100" s="60"/>
      <c r="Y100" s="59"/>
      <c r="AA100" s="79" t="s">
        <v>231</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40" t="s">
        <v>232</v>
      </c>
      <c r="G102" s="1140"/>
      <c r="H102" s="1140"/>
      <c r="I102" s="1140"/>
      <c r="J102" s="1140"/>
      <c r="K102" s="1140"/>
      <c r="L102" s="1140"/>
      <c r="M102" s="1140"/>
      <c r="N102" s="1140"/>
      <c r="O102" s="1140"/>
      <c r="P102" s="1140"/>
      <c r="Q102" s="1140"/>
      <c r="R102" s="1140"/>
      <c r="S102" s="1140"/>
      <c r="T102" s="1140"/>
      <c r="U102" s="1140"/>
      <c r="V102" s="1140"/>
      <c r="W102" s="1140"/>
      <c r="X102" s="1140"/>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eftLabels="1" link="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207</v>
      </c>
    </row>
    <row r="2" spans="1:20" ht="22.5">
      <c r="F2" s="1200" t="s">
        <v>490</v>
      </c>
      <c r="G2" s="1201"/>
      <c r="H2" s="1202"/>
      <c r="I2" s="436"/>
    </row>
    <row r="3" spans="1:20" ht="3" customHeight="1"/>
    <row r="4" spans="1:20" s="190" customFormat="1" ht="11.25">
      <c r="A4" s="214"/>
      <c r="B4" s="214"/>
      <c r="C4" s="214"/>
      <c r="D4" s="214"/>
      <c r="F4" s="1152" t="s">
        <v>453</v>
      </c>
      <c r="G4" s="1152"/>
      <c r="H4" s="1152"/>
      <c r="I4" s="1203" t="s">
        <v>454</v>
      </c>
      <c r="J4" s="214"/>
      <c r="K4" s="214"/>
      <c r="L4" s="214"/>
      <c r="M4" s="214"/>
      <c r="N4" s="214"/>
      <c r="O4" s="214"/>
      <c r="P4" s="214"/>
      <c r="Q4" s="214"/>
      <c r="R4" s="214"/>
      <c r="S4" s="214"/>
      <c r="T4" s="214"/>
    </row>
    <row r="5" spans="1:20" s="190" customFormat="1" ht="11.25" customHeight="1">
      <c r="A5" s="214"/>
      <c r="B5" s="214"/>
      <c r="C5" s="214"/>
      <c r="D5" s="214"/>
      <c r="F5" s="319" t="s">
        <v>91</v>
      </c>
      <c r="G5" s="337" t="s">
        <v>456</v>
      </c>
      <c r="H5" s="318" t="s">
        <v>441</v>
      </c>
      <c r="I5" s="1203"/>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491</v>
      </c>
      <c r="H7" s="317" t="str">
        <f>IF(dateCh="","",dateCh)</f>
        <v>18.12.2019</v>
      </c>
      <c r="I7" s="196" t="s">
        <v>492</v>
      </c>
      <c r="J7" s="334"/>
      <c r="K7" s="214"/>
      <c r="L7" s="214"/>
      <c r="M7" s="214"/>
      <c r="N7" s="214"/>
      <c r="O7" s="214"/>
      <c r="P7" s="214"/>
      <c r="Q7" s="214"/>
      <c r="R7" s="214"/>
      <c r="S7" s="214"/>
      <c r="T7" s="214"/>
    </row>
    <row r="8" spans="1:20" s="190" customFormat="1" ht="45">
      <c r="A8" s="1204">
        <v>1</v>
      </c>
      <c r="B8" s="214"/>
      <c r="C8" s="214"/>
      <c r="D8" s="214"/>
      <c r="F8" s="335" t="str">
        <f>"2." &amp;mergeValue(A8)</f>
        <v>2.1</v>
      </c>
      <c r="G8" s="417" t="s">
        <v>493</v>
      </c>
      <c r="H8" s="317"/>
      <c r="I8" s="196" t="s">
        <v>589</v>
      </c>
      <c r="J8" s="334"/>
      <c r="K8" s="214"/>
      <c r="L8" s="214"/>
      <c r="M8" s="214"/>
      <c r="N8" s="214"/>
      <c r="O8" s="214"/>
      <c r="P8" s="214"/>
      <c r="Q8" s="214"/>
      <c r="R8" s="214"/>
      <c r="S8" s="214"/>
      <c r="T8" s="214"/>
    </row>
    <row r="9" spans="1:20" s="190" customFormat="1" ht="22.5">
      <c r="A9" s="1204"/>
      <c r="B9" s="214"/>
      <c r="C9" s="214"/>
      <c r="D9" s="214"/>
      <c r="F9" s="335" t="str">
        <f>"3." &amp;mergeValue(A9)</f>
        <v>3.1</v>
      </c>
      <c r="G9" s="417" t="s">
        <v>494</v>
      </c>
      <c r="H9" s="317"/>
      <c r="I9" s="196" t="s">
        <v>587</v>
      </c>
      <c r="J9" s="334"/>
      <c r="K9" s="214"/>
      <c r="L9" s="214"/>
      <c r="M9" s="214"/>
      <c r="N9" s="214"/>
      <c r="O9" s="214"/>
      <c r="P9" s="214"/>
      <c r="Q9" s="214"/>
      <c r="R9" s="214"/>
      <c r="S9" s="214"/>
      <c r="T9" s="214"/>
    </row>
    <row r="10" spans="1:20" s="190" customFormat="1" ht="22.5">
      <c r="A10" s="1204"/>
      <c r="B10" s="214"/>
      <c r="C10" s="214"/>
      <c r="D10" s="214"/>
      <c r="F10" s="335" t="str">
        <f>"4."&amp;mergeValue(A10)</f>
        <v>4.1</v>
      </c>
      <c r="G10" s="417" t="s">
        <v>495</v>
      </c>
      <c r="H10" s="318" t="s">
        <v>457</v>
      </c>
      <c r="I10" s="196"/>
      <c r="J10" s="334"/>
      <c r="K10" s="214"/>
      <c r="L10" s="214"/>
      <c r="M10" s="214"/>
      <c r="N10" s="214"/>
      <c r="O10" s="214"/>
      <c r="P10" s="214"/>
      <c r="Q10" s="214"/>
      <c r="R10" s="214"/>
      <c r="S10" s="214"/>
      <c r="T10" s="214"/>
    </row>
    <row r="11" spans="1:20" s="190" customFormat="1" ht="18.75">
      <c r="A11" s="1204"/>
      <c r="B11" s="1204">
        <v>1</v>
      </c>
      <c r="C11" s="344"/>
      <c r="D11" s="344"/>
      <c r="F11" s="335" t="str">
        <f>"4."&amp;mergeValue(A11) &amp;"."&amp;mergeValue(B11)</f>
        <v>4.1.1</v>
      </c>
      <c r="G11" s="324" t="s">
        <v>591</v>
      </c>
      <c r="H11" s="317" t="str">
        <f>IF(region_name="","",region_name)</f>
        <v>Челябинская область</v>
      </c>
      <c r="I11" s="196" t="s">
        <v>498</v>
      </c>
      <c r="J11" s="334"/>
      <c r="K11" s="214"/>
      <c r="L11" s="214"/>
      <c r="M11" s="214"/>
      <c r="N11" s="214"/>
      <c r="O11" s="214"/>
      <c r="P11" s="214"/>
      <c r="Q11" s="214"/>
      <c r="R11" s="214"/>
      <c r="S11" s="214"/>
      <c r="T11" s="214"/>
    </row>
    <row r="12" spans="1:20" s="190" customFormat="1" ht="22.5">
      <c r="A12" s="1204"/>
      <c r="B12" s="1204"/>
      <c r="C12" s="1204">
        <v>1</v>
      </c>
      <c r="D12" s="344"/>
      <c r="F12" s="335" t="str">
        <f>"4."&amp;mergeValue(A12) &amp;"."&amp;mergeValue(B12)&amp;"."&amp;mergeValue(C12)</f>
        <v>4.1.1.1</v>
      </c>
      <c r="G12" s="341" t="s">
        <v>496</v>
      </c>
      <c r="H12" s="317"/>
      <c r="I12" s="196" t="s">
        <v>499</v>
      </c>
      <c r="J12" s="334"/>
      <c r="K12" s="214"/>
      <c r="L12" s="214"/>
      <c r="M12" s="214"/>
      <c r="N12" s="214"/>
      <c r="O12" s="214"/>
      <c r="P12" s="214"/>
      <c r="Q12" s="214"/>
      <c r="R12" s="214"/>
      <c r="S12" s="214"/>
      <c r="T12" s="214"/>
    </row>
    <row r="13" spans="1:20" s="190" customFormat="1" ht="39" customHeight="1">
      <c r="A13" s="1204"/>
      <c r="B13" s="1204"/>
      <c r="C13" s="1204"/>
      <c r="D13" s="344">
        <v>1</v>
      </c>
      <c r="F13" s="335" t="str">
        <f>"4."&amp;mergeValue(A13) &amp;"."&amp;mergeValue(B13)&amp;"."&amp;mergeValue(C13)&amp;"."&amp;mergeValue(D13)</f>
        <v>4.1.1.1.1</v>
      </c>
      <c r="G13" s="420" t="s">
        <v>497</v>
      </c>
      <c r="H13" s="317"/>
      <c r="I13" s="1205" t="s">
        <v>590</v>
      </c>
      <c r="J13" s="334"/>
      <c r="K13" s="214"/>
      <c r="L13" s="214"/>
      <c r="M13" s="214"/>
      <c r="N13" s="214"/>
      <c r="O13" s="214"/>
      <c r="P13" s="214"/>
      <c r="Q13" s="214"/>
      <c r="R13" s="214"/>
      <c r="S13" s="214"/>
      <c r="T13" s="214"/>
    </row>
    <row r="14" spans="1:20" s="190" customFormat="1" ht="18.75">
      <c r="A14" s="1204"/>
      <c r="B14" s="1204"/>
      <c r="C14" s="1204"/>
      <c r="D14" s="344"/>
      <c r="F14" s="338"/>
      <c r="G14" s="150" t="s">
        <v>4</v>
      </c>
      <c r="H14" s="343"/>
      <c r="I14" s="1205"/>
      <c r="J14" s="334"/>
      <c r="K14" s="214"/>
      <c r="L14" s="214"/>
      <c r="M14" s="214"/>
      <c r="N14" s="214"/>
      <c r="O14" s="214"/>
      <c r="P14" s="214"/>
      <c r="Q14" s="214"/>
      <c r="R14" s="214"/>
      <c r="S14" s="214"/>
      <c r="T14" s="214"/>
    </row>
    <row r="15" spans="1:20" s="190" customFormat="1" ht="18.75">
      <c r="A15" s="1204"/>
      <c r="B15" s="1204"/>
      <c r="C15" s="344"/>
      <c r="D15" s="344"/>
      <c r="F15" s="421"/>
      <c r="G15" s="195" t="s">
        <v>402</v>
      </c>
      <c r="H15" s="422"/>
      <c r="I15" s="423"/>
      <c r="J15" s="334"/>
      <c r="K15" s="214"/>
      <c r="L15" s="214"/>
      <c r="M15" s="214"/>
      <c r="N15" s="214"/>
      <c r="O15" s="214"/>
      <c r="P15" s="214"/>
      <c r="Q15" s="214"/>
      <c r="R15" s="214"/>
      <c r="S15" s="214"/>
      <c r="T15" s="214"/>
    </row>
    <row r="16" spans="1:20" s="190" customFormat="1" ht="18.75">
      <c r="A16" s="1204"/>
      <c r="B16" s="214"/>
      <c r="C16" s="214"/>
      <c r="D16" s="214"/>
      <c r="F16" s="338"/>
      <c r="G16" s="155" t="s">
        <v>505</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504</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9" t="s">
        <v>592</v>
      </c>
      <c r="H19" s="1199"/>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09"/>
    <col min="26" max="29" width="10.5703125" style="501"/>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32" t="s">
        <v>684</v>
      </c>
      <c r="M5" s="1232"/>
      <c r="N5" s="1232"/>
      <c r="O5" s="1232"/>
      <c r="P5" s="1232"/>
      <c r="Q5" s="1232"/>
      <c r="R5" s="1232"/>
      <c r="S5" s="1232"/>
      <c r="T5" s="1232"/>
      <c r="U5" s="580"/>
      <c r="V5" s="498"/>
    </row>
    <row r="6" spans="1:29" ht="3" customHeight="1">
      <c r="J6" s="483"/>
      <c r="K6" s="483"/>
      <c r="L6" s="479"/>
      <c r="M6" s="479"/>
      <c r="N6" s="479"/>
      <c r="O6" s="482"/>
      <c r="P6" s="482"/>
      <c r="Q6" s="482"/>
      <c r="R6" s="482"/>
      <c r="S6" s="482"/>
      <c r="T6" s="482"/>
      <c r="U6" s="479"/>
    </row>
    <row r="7" spans="1:29" s="493" customFormat="1" ht="22.5">
      <c r="A7" s="506"/>
      <c r="B7" s="506"/>
      <c r="C7" s="506"/>
      <c r="D7" s="506"/>
      <c r="E7" s="506"/>
      <c r="F7" s="506"/>
      <c r="G7" s="506"/>
      <c r="H7" s="506"/>
      <c r="L7" s="500"/>
      <c r="M7" s="618" t="s">
        <v>501</v>
      </c>
      <c r="N7" s="667"/>
      <c r="O7" s="1250" t="str">
        <f>IF(NameOrPr_ch="",IF(NameOrPr="","",NameOrPr),NameOrPr_ch)</f>
        <v>Министерство тарифного регулирования и энергетики Челябинской области</v>
      </c>
      <c r="P7" s="1251"/>
      <c r="Q7" s="1251"/>
      <c r="R7" s="1251"/>
      <c r="S7" s="1251"/>
      <c r="T7" s="1252"/>
      <c r="U7" s="668"/>
      <c r="Y7" s="1014"/>
      <c r="Z7" s="506"/>
      <c r="AA7" s="506"/>
      <c r="AB7" s="506"/>
      <c r="AC7" s="506"/>
    </row>
    <row r="8" spans="1:29" s="571" customFormat="1" ht="18.75">
      <c r="A8" s="591"/>
      <c r="B8" s="591"/>
      <c r="C8" s="591"/>
      <c r="D8" s="591"/>
      <c r="E8" s="591"/>
      <c r="F8" s="591"/>
      <c r="G8" s="591"/>
      <c r="H8" s="591"/>
      <c r="L8" s="500"/>
      <c r="M8" s="618" t="s">
        <v>595</v>
      </c>
      <c r="N8" s="667"/>
      <c r="O8" s="1250" t="str">
        <f>IF(datePr_ch="",IF(datePr="","",datePr),datePr_ch)</f>
        <v>05.12.2019</v>
      </c>
      <c r="P8" s="1251"/>
      <c r="Q8" s="1251"/>
      <c r="R8" s="1251"/>
      <c r="S8" s="1251"/>
      <c r="T8" s="1252"/>
      <c r="U8" s="668"/>
      <c r="Y8" s="1014"/>
      <c r="Z8" s="591"/>
      <c r="AA8" s="591"/>
      <c r="AB8" s="591"/>
      <c r="AC8" s="591"/>
    </row>
    <row r="9" spans="1:29" s="493" customFormat="1" ht="18.75">
      <c r="A9" s="506"/>
      <c r="B9" s="506"/>
      <c r="C9" s="506"/>
      <c r="D9" s="506"/>
      <c r="E9" s="506"/>
      <c r="F9" s="506"/>
      <c r="G9" s="506"/>
      <c r="H9" s="506"/>
      <c r="L9" s="553"/>
      <c r="M9" s="618" t="s">
        <v>594</v>
      </c>
      <c r="N9" s="667"/>
      <c r="O9" s="1250" t="str">
        <f>IF(numberPr_ch="",IF(numberPr="","",numberPr),numberPr_ch)</f>
        <v>90/114</v>
      </c>
      <c r="P9" s="1251"/>
      <c r="Q9" s="1251"/>
      <c r="R9" s="1251"/>
      <c r="S9" s="1251"/>
      <c r="T9" s="1252"/>
      <c r="U9" s="668"/>
      <c r="Y9" s="1014"/>
      <c r="Z9" s="506"/>
      <c r="AA9" s="506"/>
      <c r="AB9" s="506"/>
      <c r="AC9" s="506"/>
    </row>
    <row r="10" spans="1:29" s="493" customFormat="1" ht="18.75">
      <c r="A10" s="506"/>
      <c r="B10" s="506"/>
      <c r="C10" s="506"/>
      <c r="D10" s="506"/>
      <c r="E10" s="506"/>
      <c r="F10" s="506"/>
      <c r="G10" s="506"/>
      <c r="H10" s="506"/>
      <c r="L10" s="553"/>
      <c r="M10" s="618" t="s">
        <v>500</v>
      </c>
      <c r="N10" s="667"/>
      <c r="O10" s="1250" t="str">
        <f>IF(IstPub_ch="",IF(IstPub="","",IstPub),IstPub_ch)</f>
        <v>Сайт Министерства тарифного регулирования и энергетики Челябинской области, tarif74.ru</v>
      </c>
      <c r="P10" s="1251"/>
      <c r="Q10" s="1251"/>
      <c r="R10" s="1251"/>
      <c r="S10" s="1251"/>
      <c r="T10" s="1252"/>
      <c r="U10" s="668"/>
      <c r="Y10" s="1014"/>
      <c r="Z10" s="506"/>
      <c r="AA10" s="506"/>
      <c r="AB10" s="506"/>
      <c r="AC10" s="506"/>
    </row>
    <row r="11" spans="1:29" s="614" customFormat="1" ht="18.75" hidden="1">
      <c r="A11" s="615"/>
      <c r="B11" s="615"/>
      <c r="C11" s="615"/>
      <c r="D11" s="615"/>
      <c r="E11" s="615"/>
      <c r="F11" s="615"/>
      <c r="G11" s="615"/>
      <c r="H11" s="615"/>
      <c r="L11" s="753"/>
      <c r="M11" s="751"/>
      <c r="O11" s="750"/>
      <c r="P11" s="750"/>
      <c r="Q11" s="772" t="s">
        <v>719</v>
      </c>
      <c r="R11" s="772" t="s">
        <v>720</v>
      </c>
      <c r="S11" s="750"/>
      <c r="T11" s="750"/>
      <c r="U11" s="668"/>
      <c r="Y11" s="774"/>
      <c r="Z11" s="615"/>
      <c r="AA11" s="615"/>
      <c r="AB11" s="615"/>
      <c r="AC11" s="615"/>
    </row>
    <row r="12" spans="1:29" s="493" customFormat="1" ht="11.25" hidden="1">
      <c r="A12" s="506"/>
      <c r="B12" s="506"/>
      <c r="C12" s="506"/>
      <c r="D12" s="506"/>
      <c r="E12" s="506"/>
      <c r="F12" s="506"/>
      <c r="G12" s="506"/>
      <c r="H12" s="506"/>
      <c r="L12" s="1233"/>
      <c r="M12" s="1233"/>
      <c r="N12" s="490"/>
      <c r="O12" s="768"/>
      <c r="P12" s="768"/>
      <c r="Q12" s="768"/>
      <c r="R12" s="768"/>
      <c r="S12" s="768"/>
      <c r="T12" s="768"/>
      <c r="U12" s="488"/>
      <c r="V12" s="504" t="s">
        <v>372</v>
      </c>
      <c r="Y12" s="1014"/>
      <c r="Z12" s="506"/>
      <c r="AA12" s="506"/>
      <c r="AB12" s="506"/>
      <c r="AC12" s="506"/>
    </row>
    <row r="13" spans="1:29" ht="15" customHeight="1">
      <c r="J13" s="483"/>
      <c r="K13" s="483"/>
      <c r="L13" s="479"/>
      <c r="M13" s="479"/>
      <c r="N13" s="479"/>
      <c r="O13" s="600"/>
      <c r="P13" s="600"/>
      <c r="Q13" s="1249"/>
      <c r="R13" s="1249"/>
      <c r="S13" s="1249"/>
      <c r="T13" s="1249"/>
      <c r="U13" s="1249"/>
      <c r="V13" s="1249"/>
    </row>
    <row r="14" spans="1:29">
      <c r="J14" s="483"/>
      <c r="K14" s="483"/>
      <c r="L14" s="1152" t="s">
        <v>453</v>
      </c>
      <c r="M14" s="1152"/>
      <c r="N14" s="1152"/>
      <c r="O14" s="1152"/>
      <c r="P14" s="1152"/>
      <c r="Q14" s="1152"/>
      <c r="R14" s="1152"/>
      <c r="S14" s="1152"/>
      <c r="T14" s="1152"/>
      <c r="U14" s="1152"/>
      <c r="V14" s="1152"/>
      <c r="W14" s="1152"/>
      <c r="X14" s="1152" t="s">
        <v>454</v>
      </c>
    </row>
    <row r="15" spans="1:29" ht="14.25" customHeight="1">
      <c r="J15" s="483"/>
      <c r="K15" s="483"/>
      <c r="L15" s="1216" t="s">
        <v>91</v>
      </c>
      <c r="M15" s="1216" t="s">
        <v>625</v>
      </c>
      <c r="N15" s="535"/>
      <c r="O15" s="1216" t="s">
        <v>626</v>
      </c>
      <c r="P15" s="1270" t="s">
        <v>627</v>
      </c>
      <c r="Q15" s="1270" t="s">
        <v>640</v>
      </c>
      <c r="R15" s="1270"/>
      <c r="S15" s="1270"/>
      <c r="T15" s="1270"/>
      <c r="U15" s="1270"/>
      <c r="V15" s="1216" t="s">
        <v>340</v>
      </c>
      <c r="W15" s="1248" t="s">
        <v>274</v>
      </c>
      <c r="X15" s="1152"/>
    </row>
    <row r="16" spans="1:29" s="524" customFormat="1" ht="25.5" customHeight="1">
      <c r="A16" s="586"/>
      <c r="B16" s="586"/>
      <c r="C16" s="586"/>
      <c r="D16" s="586"/>
      <c r="E16" s="586"/>
      <c r="F16" s="586"/>
      <c r="G16" s="592"/>
      <c r="H16" s="592"/>
      <c r="I16" s="532"/>
      <c r="J16" s="530"/>
      <c r="K16" s="530"/>
      <c r="L16" s="1216"/>
      <c r="M16" s="1216"/>
      <c r="N16" s="535"/>
      <c r="O16" s="1216"/>
      <c r="P16" s="1270"/>
      <c r="Q16" s="1270" t="s">
        <v>677</v>
      </c>
      <c r="R16" s="1270"/>
      <c r="S16" s="1258" t="s">
        <v>653</v>
      </c>
      <c r="T16" s="1258"/>
      <c r="U16" s="1258"/>
      <c r="V16" s="1216"/>
      <c r="W16" s="1248"/>
      <c r="X16" s="1152"/>
      <c r="Y16" s="1009"/>
      <c r="Z16" s="586"/>
      <c r="AA16" s="586"/>
      <c r="AB16" s="586"/>
      <c r="AC16" s="586"/>
    </row>
    <row r="17" spans="1:29" ht="14.25" customHeight="1">
      <c r="J17" s="483"/>
      <c r="K17" s="483"/>
      <c r="L17" s="1216"/>
      <c r="M17" s="1216"/>
      <c r="N17" s="535"/>
      <c r="O17" s="1216"/>
      <c r="P17" s="1270"/>
      <c r="Q17" s="535" t="s">
        <v>675</v>
      </c>
      <c r="R17" s="535" t="s">
        <v>676</v>
      </c>
      <c r="S17" s="537" t="s">
        <v>273</v>
      </c>
      <c r="T17" s="1259" t="s">
        <v>272</v>
      </c>
      <c r="U17" s="1259"/>
      <c r="V17" s="1216"/>
      <c r="W17" s="1248"/>
      <c r="X17" s="1152"/>
    </row>
    <row r="18" spans="1:29">
      <c r="J18" s="483"/>
      <c r="K18" s="491">
        <v>1</v>
      </c>
      <c r="L18" s="480" t="s">
        <v>92</v>
      </c>
      <c r="M18" s="480" t="s">
        <v>48</v>
      </c>
      <c r="N18" s="497" t="s">
        <v>48</v>
      </c>
      <c r="O18" s="489">
        <f t="shared" ref="O18:T18" ca="1" si="0">OFFSET(O18,0,-1)+1</f>
        <v>3</v>
      </c>
      <c r="P18" s="489">
        <f t="shared" ca="1" si="0"/>
        <v>4</v>
      </c>
      <c r="Q18" s="489">
        <f t="shared" ca="1" si="0"/>
        <v>5</v>
      </c>
      <c r="R18" s="489">
        <f t="shared" ca="1" si="0"/>
        <v>6</v>
      </c>
      <c r="S18" s="489">
        <f t="shared" ca="1" si="0"/>
        <v>7</v>
      </c>
      <c r="T18" s="1271">
        <f t="shared" ca="1" si="0"/>
        <v>8</v>
      </c>
      <c r="U18" s="1271"/>
      <c r="V18" s="489">
        <f ca="1">OFFSET(V18,0,-2)+1</f>
        <v>9</v>
      </c>
      <c r="W18" s="524"/>
      <c r="X18" s="489">
        <f ca="1">OFFSET(X18,0,-2)+1</f>
        <v>10</v>
      </c>
    </row>
    <row r="19" spans="1:29" ht="22.5">
      <c r="A19" s="1235">
        <v>1</v>
      </c>
      <c r="B19" s="981"/>
      <c r="C19" s="981"/>
      <c r="D19" s="981"/>
      <c r="E19" s="981"/>
      <c r="F19" s="981"/>
      <c r="G19" s="982"/>
      <c r="H19" s="982"/>
      <c r="I19" s="984"/>
      <c r="J19" s="976"/>
      <c r="K19" s="976"/>
      <c r="L19" s="594">
        <f>mergeValue(A19)</f>
        <v>1</v>
      </c>
      <c r="M19" s="642" t="s">
        <v>20</v>
      </c>
      <c r="N19" s="581"/>
      <c r="O19" s="1247"/>
      <c r="P19" s="1247"/>
      <c r="Q19" s="1247"/>
      <c r="R19" s="1247"/>
      <c r="S19" s="1247"/>
      <c r="T19" s="1247"/>
      <c r="U19" s="1247"/>
      <c r="V19" s="1247"/>
      <c r="W19" s="1247"/>
      <c r="X19" s="582" t="s">
        <v>475</v>
      </c>
    </row>
    <row r="20" spans="1:29" ht="22.5">
      <c r="A20" s="1235"/>
      <c r="B20" s="1235">
        <v>1</v>
      </c>
      <c r="C20" s="981"/>
      <c r="D20" s="981"/>
      <c r="E20" s="981"/>
      <c r="F20" s="981"/>
      <c r="G20" s="986"/>
      <c r="H20" s="983"/>
      <c r="I20" s="988"/>
      <c r="J20" s="973"/>
      <c r="K20" s="972"/>
      <c r="L20" s="594" t="str">
        <f>mergeValue(A20) &amp;"."&amp; mergeValue(B20)</f>
        <v>1.1</v>
      </c>
      <c r="M20" s="547" t="s">
        <v>16</v>
      </c>
      <c r="N20" s="581"/>
      <c r="O20" s="1247"/>
      <c r="P20" s="1247"/>
      <c r="Q20" s="1247"/>
      <c r="R20" s="1247"/>
      <c r="S20" s="1247"/>
      <c r="T20" s="1247"/>
      <c r="U20" s="1247"/>
      <c r="V20" s="1247"/>
      <c r="W20" s="1247"/>
      <c r="X20" s="582" t="s">
        <v>476</v>
      </c>
    </row>
    <row r="21" spans="1:29" ht="22.5">
      <c r="A21" s="1235"/>
      <c r="B21" s="1235"/>
      <c r="C21" s="1235">
        <v>1</v>
      </c>
      <c r="D21" s="981"/>
      <c r="E21" s="981"/>
      <c r="F21" s="981"/>
      <c r="G21" s="986"/>
      <c r="H21" s="983"/>
      <c r="I21" s="989"/>
      <c r="J21" s="973"/>
      <c r="K21" s="972"/>
      <c r="L21" s="594" t="str">
        <f>mergeValue(A21) &amp;"."&amp; mergeValue(B21)&amp;"."&amp; mergeValue(C21)</f>
        <v>1.1.1</v>
      </c>
      <c r="M21" s="548" t="s">
        <v>7</v>
      </c>
      <c r="N21" s="581"/>
      <c r="O21" s="1247"/>
      <c r="P21" s="1247"/>
      <c r="Q21" s="1247"/>
      <c r="R21" s="1247"/>
      <c r="S21" s="1247"/>
      <c r="T21" s="1247"/>
      <c r="U21" s="1247"/>
      <c r="V21" s="1247"/>
      <c r="W21" s="1247"/>
      <c r="X21" s="582" t="s">
        <v>632</v>
      </c>
    </row>
    <row r="22" spans="1:29">
      <c r="A22" s="1235"/>
      <c r="B22" s="1235"/>
      <c r="C22" s="1235"/>
      <c r="D22" s="1235">
        <v>1</v>
      </c>
      <c r="E22" s="981"/>
      <c r="F22" s="981"/>
      <c r="G22" s="986"/>
      <c r="H22" s="983"/>
      <c r="I22" s="989"/>
      <c r="J22" s="987"/>
      <c r="K22" s="972"/>
      <c r="L22" s="594" t="str">
        <f>mergeValue(A22) &amp;"."&amp; mergeValue(B22)&amp;"."&amp; mergeValue(C22)&amp;"."&amp; mergeValue(D22)</f>
        <v>1.1.1.1</v>
      </c>
      <c r="M22" s="549" t="s">
        <v>22</v>
      </c>
      <c r="N22" s="581"/>
      <c r="O22" s="1247"/>
      <c r="P22" s="1247"/>
      <c r="Q22" s="1247"/>
      <c r="R22" s="1247"/>
      <c r="S22" s="1247"/>
      <c r="T22" s="1247"/>
      <c r="U22" s="1247"/>
      <c r="V22" s="1247"/>
      <c r="W22" s="1247"/>
      <c r="X22" s="1021" t="s">
        <v>685</v>
      </c>
    </row>
    <row r="23" spans="1:29" ht="42.95" customHeight="1">
      <c r="A23" s="1235"/>
      <c r="B23" s="1235"/>
      <c r="C23" s="1235"/>
      <c r="D23" s="1235"/>
      <c r="E23" s="981">
        <v>1</v>
      </c>
      <c r="F23" s="981"/>
      <c r="G23" s="986"/>
      <c r="H23" s="983"/>
      <c r="I23" s="989"/>
      <c r="J23" s="987"/>
      <c r="K23" s="977"/>
      <c r="L23" s="594" t="str">
        <f>mergeValue(A23) &amp;"."&amp; mergeValue(B23)&amp;"."&amp; mergeValue(C23)&amp;"."&amp; mergeValue(D23)&amp;"."&amp; mergeValue(E23)</f>
        <v>1.1.1.1.1</v>
      </c>
      <c r="M23" s="1069"/>
      <c r="N23" s="543"/>
      <c r="O23" s="1071"/>
      <c r="P23" s="1072"/>
      <c r="Q23" s="672"/>
      <c r="R23" s="672"/>
      <c r="S23" s="1097"/>
      <c r="T23" s="651" t="s">
        <v>84</v>
      </c>
      <c r="U23" s="1095"/>
      <c r="V23" s="775" t="s">
        <v>84</v>
      </c>
      <c r="W23" s="840"/>
      <c r="X23" s="1206" t="s">
        <v>686</v>
      </c>
      <c r="Y23" s="1009" t="str">
        <f>strCheckDateTwo(N23:W23)</f>
        <v/>
      </c>
    </row>
    <row r="24" spans="1:29" hidden="1">
      <c r="A24" s="1235"/>
      <c r="B24" s="1235"/>
      <c r="C24" s="1235"/>
      <c r="D24" s="1235"/>
      <c r="E24" s="981"/>
      <c r="F24" s="981"/>
      <c r="G24" s="986"/>
      <c r="H24" s="983"/>
      <c r="I24" s="989"/>
      <c r="J24" s="987"/>
      <c r="K24" s="977"/>
      <c r="L24" s="632"/>
      <c r="M24" s="562"/>
      <c r="N24" s="647"/>
      <c r="O24" s="647"/>
      <c r="P24" s="647"/>
      <c r="Q24" s="647"/>
      <c r="R24" s="585" t="str">
        <f>S23 &amp; "-" &amp; U23</f>
        <v>-</v>
      </c>
      <c r="S24" s="513"/>
      <c r="T24" s="587"/>
      <c r="U24" s="513"/>
      <c r="V24" s="647"/>
      <c r="W24" s="839"/>
      <c r="X24" s="1207"/>
    </row>
    <row r="25" spans="1:29" ht="15" customHeight="1">
      <c r="A25" s="1235"/>
      <c r="B25" s="1235"/>
      <c r="C25" s="1235"/>
      <c r="D25" s="1235"/>
      <c r="E25" s="981"/>
      <c r="F25" s="981"/>
      <c r="G25" s="986"/>
      <c r="H25" s="983"/>
      <c r="I25" s="989"/>
      <c r="J25" s="987"/>
      <c r="K25" s="977"/>
      <c r="L25" s="539"/>
      <c r="M25" s="552" t="s">
        <v>5</v>
      </c>
      <c r="N25" s="550"/>
      <c r="O25" s="546"/>
      <c r="P25" s="546"/>
      <c r="Q25" s="546"/>
      <c r="R25" s="546"/>
      <c r="S25" s="574"/>
      <c r="T25" s="565"/>
      <c r="U25" s="564"/>
      <c r="V25" s="550"/>
      <c r="W25" s="550"/>
      <c r="X25" s="1208"/>
    </row>
    <row r="26" spans="1:29" s="477" customFormat="1" ht="15" customHeight="1">
      <c r="A26" s="1235"/>
      <c r="B26" s="1235"/>
      <c r="C26" s="1235"/>
      <c r="D26" s="985"/>
      <c r="E26" s="985"/>
      <c r="F26" s="985"/>
      <c r="G26" s="986"/>
      <c r="H26" s="985"/>
      <c r="I26" s="989"/>
      <c r="J26" s="975"/>
      <c r="K26" s="979"/>
      <c r="L26" s="539"/>
      <c r="M26" s="551" t="s">
        <v>17</v>
      </c>
      <c r="N26" s="550"/>
      <c r="O26" s="546"/>
      <c r="P26" s="546"/>
      <c r="Q26" s="546"/>
      <c r="R26" s="546"/>
      <c r="S26" s="574"/>
      <c r="T26" s="565"/>
      <c r="U26" s="564"/>
      <c r="V26" s="550"/>
      <c r="W26" s="565"/>
      <c r="X26" s="1005"/>
      <c r="Y26" s="1074"/>
      <c r="Z26" s="502"/>
      <c r="AA26" s="502"/>
      <c r="AB26" s="502"/>
      <c r="AC26" s="502"/>
    </row>
    <row r="27" spans="1:29" s="477" customFormat="1" ht="15" customHeight="1">
      <c r="A27" s="1235"/>
      <c r="B27" s="1235"/>
      <c r="C27" s="985"/>
      <c r="D27" s="985"/>
      <c r="E27" s="985"/>
      <c r="F27" s="985"/>
      <c r="G27" s="986"/>
      <c r="H27" s="985"/>
      <c r="I27" s="980"/>
      <c r="J27" s="975"/>
      <c r="K27" s="979"/>
      <c r="L27" s="539"/>
      <c r="M27" s="550" t="s">
        <v>18</v>
      </c>
      <c r="N27" s="550"/>
      <c r="O27" s="546"/>
      <c r="P27" s="546"/>
      <c r="Q27" s="546"/>
      <c r="R27" s="546"/>
      <c r="S27" s="574"/>
      <c r="T27" s="565"/>
      <c r="U27" s="564"/>
      <c r="V27" s="550"/>
      <c r="W27" s="565"/>
      <c r="X27" s="561"/>
      <c r="Y27" s="1074"/>
      <c r="Z27" s="502"/>
      <c r="AA27" s="502"/>
      <c r="AB27" s="502"/>
      <c r="AC27" s="502"/>
    </row>
    <row r="28" spans="1:29" s="477" customFormat="1" ht="15" customHeight="1">
      <c r="A28" s="1235"/>
      <c r="B28" s="985"/>
      <c r="C28" s="985"/>
      <c r="D28" s="985"/>
      <c r="E28" s="985"/>
      <c r="F28" s="985"/>
      <c r="G28" s="986"/>
      <c r="H28" s="985"/>
      <c r="I28" s="980"/>
      <c r="J28" s="975"/>
      <c r="K28" s="979"/>
      <c r="L28" s="539"/>
      <c r="M28" s="559" t="s">
        <v>19</v>
      </c>
      <c r="N28" s="550"/>
      <c r="O28" s="546"/>
      <c r="P28" s="546"/>
      <c r="Q28" s="546"/>
      <c r="R28" s="546"/>
      <c r="S28" s="574"/>
      <c r="T28" s="565"/>
      <c r="U28" s="564"/>
      <c r="V28" s="550"/>
      <c r="W28" s="565"/>
      <c r="X28" s="561"/>
      <c r="Y28" s="1074"/>
      <c r="Z28" s="502"/>
      <c r="AA28" s="502"/>
      <c r="AB28" s="502"/>
      <c r="AC28" s="502"/>
    </row>
    <row r="29" spans="1:29" s="477" customFormat="1" ht="15" customHeight="1">
      <c r="A29" s="971"/>
      <c r="B29" s="971"/>
      <c r="C29" s="971"/>
      <c r="D29" s="971"/>
      <c r="E29" s="971"/>
      <c r="F29" s="971"/>
      <c r="G29" s="978"/>
      <c r="H29" s="979"/>
      <c r="I29" s="974"/>
      <c r="J29" s="975"/>
      <c r="K29" s="971"/>
      <c r="L29" s="539"/>
      <c r="M29" s="566" t="s">
        <v>308</v>
      </c>
      <c r="N29" s="550"/>
      <c r="O29" s="546"/>
      <c r="P29" s="546"/>
      <c r="Q29" s="546"/>
      <c r="R29" s="546"/>
      <c r="S29" s="574"/>
      <c r="T29" s="565"/>
      <c r="U29" s="564"/>
      <c r="V29" s="550"/>
      <c r="W29" s="565"/>
      <c r="X29" s="561"/>
      <c r="Y29" s="1074"/>
      <c r="Z29" s="502"/>
      <c r="AA29" s="502"/>
      <c r="AB29" s="502"/>
      <c r="AC29" s="502"/>
    </row>
    <row r="30" spans="1:29" ht="3" customHeight="1"/>
    <row r="31" spans="1:29" ht="96" customHeight="1">
      <c r="L31" s="1">
        <v>1</v>
      </c>
      <c r="M31" s="1199" t="s">
        <v>687</v>
      </c>
      <c r="N31" s="1199"/>
      <c r="O31" s="1199"/>
      <c r="P31" s="1199"/>
      <c r="Q31" s="1199"/>
      <c r="R31" s="1199"/>
      <c r="S31" s="1199"/>
      <c r="T31" s="1199"/>
      <c r="U31" s="1199"/>
      <c r="V31" s="1199"/>
      <c r="W31" s="1199"/>
      <c r="X31" s="1199"/>
      <c r="Y31" s="1096"/>
      <c r="Z31" s="517"/>
      <c r="AA31" s="517"/>
      <c r="AB31" s="517"/>
      <c r="AC31" s="517"/>
    </row>
    <row r="32" spans="1:29">
      <c r="M32" s="516"/>
      <c r="N32" s="516"/>
      <c r="O32" s="516"/>
      <c r="P32" s="516"/>
      <c r="Q32" s="516"/>
      <c r="R32" s="516"/>
      <c r="S32" s="516"/>
      <c r="T32" s="516"/>
      <c r="U32" s="516"/>
      <c r="V32" s="516"/>
      <c r="W32" s="516"/>
      <c r="X32" s="516"/>
      <c r="Y32" s="1015"/>
      <c r="Z32" s="507"/>
      <c r="AA32" s="507"/>
      <c r="AB32" s="507"/>
      <c r="AC32" s="507"/>
    </row>
  </sheetData>
  <sheetProtection password="FA9C" sheet="1" objects="1" scenarios="1" formatColumns="0" formatRows="0"/>
  <dataConsolidate link="1"/>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0" t="s">
        <v>490</v>
      </c>
      <c r="G2" s="1201"/>
      <c r="H2" s="1202"/>
      <c r="I2" s="436"/>
    </row>
    <row r="3" spans="1:20" ht="3" customHeight="1"/>
    <row r="4" spans="1:20" s="190" customFormat="1" ht="11.25">
      <c r="A4" s="214"/>
      <c r="B4" s="214"/>
      <c r="C4" s="214"/>
      <c r="D4" s="214"/>
      <c r="F4" s="1152" t="s">
        <v>453</v>
      </c>
      <c r="G4" s="1152"/>
      <c r="H4" s="1152"/>
      <c r="I4" s="1203" t="s">
        <v>454</v>
      </c>
      <c r="J4" s="214"/>
      <c r="K4" s="214"/>
      <c r="L4" s="214"/>
      <c r="M4" s="214"/>
      <c r="N4" s="214"/>
      <c r="O4" s="214"/>
      <c r="P4" s="214"/>
      <c r="Q4" s="214"/>
      <c r="R4" s="214"/>
      <c r="S4" s="214"/>
      <c r="T4" s="214"/>
    </row>
    <row r="5" spans="1:20" s="190" customFormat="1" ht="11.25" customHeight="1">
      <c r="A5" s="214"/>
      <c r="B5" s="214"/>
      <c r="C5" s="214"/>
      <c r="D5" s="214"/>
      <c r="F5" s="319" t="s">
        <v>91</v>
      </c>
      <c r="G5" s="337" t="s">
        <v>456</v>
      </c>
      <c r="H5" s="318" t="s">
        <v>441</v>
      </c>
      <c r="I5" s="1203"/>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491</v>
      </c>
      <c r="H7" s="317" t="str">
        <f>IF(dateCh="","",dateCh)</f>
        <v>18.12.2019</v>
      </c>
      <c r="I7" s="196" t="s">
        <v>492</v>
      </c>
      <c r="J7" s="334"/>
      <c r="K7" s="214"/>
      <c r="L7" s="214"/>
      <c r="M7" s="214"/>
      <c r="N7" s="214"/>
      <c r="O7" s="214"/>
      <c r="P7" s="214"/>
      <c r="Q7" s="214"/>
      <c r="R7" s="214"/>
      <c r="S7" s="214"/>
      <c r="T7" s="214"/>
    </row>
    <row r="8" spans="1:20" s="190" customFormat="1" ht="45">
      <c r="A8" s="1204">
        <v>1</v>
      </c>
      <c r="B8" s="214"/>
      <c r="C8" s="214"/>
      <c r="D8" s="214"/>
      <c r="F8" s="335" t="str">
        <f>"2." &amp;mergeValue(A8)</f>
        <v>2.1</v>
      </c>
      <c r="G8" s="417" t="s">
        <v>493</v>
      </c>
      <c r="H8" s="317" t="str">
        <f>IF('Перечень тарифов'!R21="","наименование отсутствует","" &amp; 'Перечень тарифов'!R21 &amp; "")</f>
        <v>наименование отсутствует</v>
      </c>
      <c r="I8" s="196" t="s">
        <v>589</v>
      </c>
      <c r="J8" s="334"/>
      <c r="K8" s="214"/>
      <c r="L8" s="214"/>
      <c r="M8" s="214"/>
      <c r="N8" s="214"/>
      <c r="O8" s="214"/>
      <c r="P8" s="214"/>
      <c r="Q8" s="214"/>
      <c r="R8" s="214"/>
      <c r="S8" s="214"/>
      <c r="T8" s="214"/>
    </row>
    <row r="9" spans="1:20" s="190" customFormat="1" ht="22.5">
      <c r="A9" s="1204"/>
      <c r="B9" s="214"/>
      <c r="C9" s="214"/>
      <c r="D9" s="214"/>
      <c r="F9" s="335" t="str">
        <f>"3." &amp;mergeValue(A9)</f>
        <v>3.1</v>
      </c>
      <c r="G9" s="417" t="s">
        <v>494</v>
      </c>
      <c r="H9" s="317" t="str">
        <f>IF('Перечень тарифов'!F21="","наименование отсутствует","" &amp; 'Перечень тарифов'!F21 &amp; "")</f>
        <v>Передача. Тепловая энергия; Передача. Теплоноситель</v>
      </c>
      <c r="I9" s="196" t="s">
        <v>587</v>
      </c>
      <c r="J9" s="334"/>
      <c r="K9" s="214"/>
      <c r="L9" s="214"/>
      <c r="M9" s="214"/>
      <c r="N9" s="214"/>
      <c r="O9" s="214"/>
      <c r="P9" s="214"/>
      <c r="Q9" s="214"/>
      <c r="R9" s="214"/>
      <c r="S9" s="214"/>
      <c r="T9" s="214"/>
    </row>
    <row r="10" spans="1:20" s="190" customFormat="1" ht="22.5">
      <c r="A10" s="1204"/>
      <c r="B10" s="214"/>
      <c r="C10" s="214"/>
      <c r="D10" s="214"/>
      <c r="F10" s="335" t="str">
        <f>"4."&amp;mergeValue(A10)</f>
        <v>4.1</v>
      </c>
      <c r="G10" s="417" t="s">
        <v>495</v>
      </c>
      <c r="H10" s="318" t="s">
        <v>457</v>
      </c>
      <c r="I10" s="196"/>
      <c r="J10" s="334"/>
      <c r="K10" s="214"/>
      <c r="L10" s="214"/>
      <c r="M10" s="214"/>
      <c r="N10" s="214"/>
      <c r="O10" s="214"/>
      <c r="P10" s="214"/>
      <c r="Q10" s="214"/>
      <c r="R10" s="214"/>
      <c r="S10" s="214"/>
      <c r="T10" s="214"/>
    </row>
    <row r="11" spans="1:20" s="190" customFormat="1" ht="18.75">
      <c r="A11" s="1204"/>
      <c r="B11" s="1204">
        <v>1</v>
      </c>
      <c r="C11" s="441"/>
      <c r="D11" s="441"/>
      <c r="F11" s="335" t="str">
        <f>"4."&amp;mergeValue(A11) &amp;"."&amp;mergeValue(B11)</f>
        <v>4.1.1</v>
      </c>
      <c r="G11" s="324" t="s">
        <v>591</v>
      </c>
      <c r="H11" s="317" t="str">
        <f>IF(region_name="","",region_name)</f>
        <v>Челябинская область</v>
      </c>
      <c r="I11" s="196" t="s">
        <v>498</v>
      </c>
      <c r="J11" s="334"/>
      <c r="K11" s="214"/>
      <c r="L11" s="214"/>
      <c r="M11" s="214"/>
      <c r="N11" s="214"/>
      <c r="O11" s="214"/>
      <c r="P11" s="214"/>
      <c r="Q11" s="214"/>
      <c r="R11" s="214"/>
      <c r="S11" s="214"/>
      <c r="T11" s="214"/>
    </row>
    <row r="12" spans="1:20" s="190" customFormat="1" ht="22.5">
      <c r="A12" s="1204"/>
      <c r="B12" s="1204"/>
      <c r="C12" s="1204">
        <v>1</v>
      </c>
      <c r="D12" s="441"/>
      <c r="F12" s="335" t="str">
        <f>"4."&amp;mergeValue(A12) &amp;"."&amp;mergeValue(B12)&amp;"."&amp;mergeValue(C12)</f>
        <v>4.1.1.1</v>
      </c>
      <c r="G12" s="341" t="s">
        <v>496</v>
      </c>
      <c r="H12" s="317" t="str">
        <f>IF(Территории!H13="","","" &amp; Территории!H13 &amp; "")</f>
        <v>Город Трехгорный (ЗАТО)</v>
      </c>
      <c r="I12" s="196" t="s">
        <v>499</v>
      </c>
      <c r="J12" s="334"/>
      <c r="K12" s="214"/>
      <c r="L12" s="214"/>
      <c r="M12" s="214"/>
      <c r="N12" s="214"/>
      <c r="O12" s="214"/>
      <c r="P12" s="214"/>
      <c r="Q12" s="214"/>
      <c r="R12" s="214"/>
      <c r="S12" s="214"/>
      <c r="T12" s="214"/>
    </row>
    <row r="13" spans="1:20" s="190" customFormat="1" ht="56.25">
      <c r="A13" s="1204"/>
      <c r="B13" s="1204"/>
      <c r="C13" s="1204"/>
      <c r="D13" s="441">
        <v>1</v>
      </c>
      <c r="F13" s="335" t="str">
        <f>"4."&amp;mergeValue(A13) &amp;"."&amp;mergeValue(B13)&amp;"."&amp;mergeValue(C13)&amp;"."&amp;mergeValue(D13)</f>
        <v>4.1.1.1.1</v>
      </c>
      <c r="G13" s="420" t="s">
        <v>497</v>
      </c>
      <c r="H13" s="317" t="str">
        <f>IF(Территории!R14="","","" &amp; Территории!R14 &amp; "")</f>
        <v>Город Трехгорный (ЗАТО) (75707000)</v>
      </c>
      <c r="I13" s="1103" t="s">
        <v>590</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99" t="s">
        <v>592</v>
      </c>
      <c r="H15" s="1199"/>
      <c r="I15" s="226"/>
      <c r="J15" s="327"/>
      <c r="K15" s="327"/>
      <c r="L15" s="327"/>
      <c r="M15" s="327"/>
      <c r="N15" s="327"/>
      <c r="O15" s="327"/>
      <c r="P15" s="327"/>
      <c r="Q15" s="327"/>
      <c r="R15" s="327"/>
      <c r="S15" s="327"/>
      <c r="T15" s="327"/>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G35" sqref="G3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32" t="s">
        <v>728</v>
      </c>
      <c r="E5" s="1232"/>
      <c r="F5" s="1232"/>
      <c r="G5" s="438"/>
    </row>
    <row r="6" spans="1:16" ht="3" customHeight="1">
      <c r="C6" s="86"/>
      <c r="D6" s="37"/>
      <c r="E6" s="84"/>
      <c r="F6" s="83"/>
      <c r="G6" s="286"/>
    </row>
    <row r="7" spans="1:16">
      <c r="C7" s="86"/>
      <c r="D7" s="1216" t="s">
        <v>453</v>
      </c>
      <c r="E7" s="1216"/>
      <c r="F7" s="1216"/>
      <c r="G7" s="1276" t="s">
        <v>454</v>
      </c>
    </row>
    <row r="8" spans="1:16">
      <c r="C8" s="86"/>
      <c r="D8" s="103" t="s">
        <v>91</v>
      </c>
      <c r="E8" s="113" t="s">
        <v>456</v>
      </c>
      <c r="F8" s="113" t="s">
        <v>455</v>
      </c>
      <c r="G8" s="1276"/>
    </row>
    <row r="9" spans="1:16" ht="12" customHeight="1">
      <c r="C9" s="86"/>
      <c r="D9" s="42" t="s">
        <v>92</v>
      </c>
      <c r="E9" s="42" t="s">
        <v>48</v>
      </c>
      <c r="F9" s="42" t="s">
        <v>49</v>
      </c>
      <c r="G9" s="42" t="s">
        <v>50</v>
      </c>
    </row>
    <row r="10" spans="1:16" ht="22.5">
      <c r="A10" s="285"/>
      <c r="C10" s="86"/>
      <c r="D10" s="187">
        <v>1</v>
      </c>
      <c r="E10" s="294" t="s">
        <v>690</v>
      </c>
      <c r="F10" s="295" t="s">
        <v>457</v>
      </c>
      <c r="G10" s="196"/>
    </row>
    <row r="11" spans="1:16">
      <c r="A11" s="285"/>
      <c r="C11" s="86"/>
      <c r="D11" s="187" t="s">
        <v>294</v>
      </c>
      <c r="E11" s="287" t="s">
        <v>691</v>
      </c>
      <c r="F11" s="295" t="s">
        <v>457</v>
      </c>
      <c r="G11" s="196"/>
    </row>
    <row r="12" spans="1:16" ht="20.100000000000001" customHeight="1">
      <c r="A12" s="285"/>
      <c r="C12" s="86"/>
      <c r="D12" s="187" t="s">
        <v>8</v>
      </c>
      <c r="E12" s="289" t="s">
        <v>83</v>
      </c>
      <c r="F12" s="1087" t="s">
        <v>2896</v>
      </c>
      <c r="G12" s="1206" t="s">
        <v>596</v>
      </c>
    </row>
    <row r="13" spans="1:16" ht="15" customHeight="1">
      <c r="A13" s="285"/>
      <c r="C13" s="86"/>
      <c r="D13" s="114"/>
      <c r="E13" s="301" t="s">
        <v>327</v>
      </c>
      <c r="F13" s="298"/>
      <c r="G13" s="1208"/>
    </row>
    <row r="14" spans="1:16">
      <c r="A14" s="285"/>
      <c r="C14" s="86"/>
      <c r="D14" s="187" t="s">
        <v>328</v>
      </c>
      <c r="E14" s="287" t="s">
        <v>692</v>
      </c>
      <c r="F14" s="295" t="s">
        <v>457</v>
      </c>
      <c r="G14" s="790"/>
    </row>
    <row r="15" spans="1:16" ht="42.95" customHeight="1">
      <c r="A15" s="285"/>
      <c r="C15" s="86"/>
      <c r="D15" s="187" t="s">
        <v>442</v>
      </c>
      <c r="E15" s="289" t="s">
        <v>83</v>
      </c>
      <c r="F15" s="1094" t="s">
        <v>2897</v>
      </c>
      <c r="G15" s="1206" t="s">
        <v>693</v>
      </c>
    </row>
    <row r="16" spans="1:16" s="800" customFormat="1" ht="15" customHeight="1">
      <c r="A16" s="804"/>
      <c r="B16" s="186"/>
      <c r="C16" s="687"/>
      <c r="D16" s="825"/>
      <c r="E16" s="828" t="s">
        <v>327</v>
      </c>
      <c r="F16" s="791"/>
      <c r="G16" s="1208"/>
      <c r="I16" s="830"/>
      <c r="J16" s="830"/>
    </row>
    <row r="17" spans="1:16" s="800" customFormat="1">
      <c r="A17" s="804"/>
      <c r="B17" s="186"/>
      <c r="C17" s="687"/>
      <c r="D17" s="187" t="s">
        <v>731</v>
      </c>
      <c r="E17" s="783" t="s">
        <v>733</v>
      </c>
      <c r="F17" s="295" t="s">
        <v>457</v>
      </c>
      <c r="G17" s="790"/>
      <c r="I17" s="830"/>
      <c r="J17" s="830"/>
    </row>
    <row r="18" spans="1:16" s="800" customFormat="1" ht="18.75" hidden="1">
      <c r="A18" s="804"/>
      <c r="B18" s="186"/>
      <c r="C18" s="687"/>
      <c r="D18" s="786" t="s">
        <v>732</v>
      </c>
      <c r="E18" s="785"/>
      <c r="F18" s="784"/>
      <c r="G18" s="799"/>
      <c r="H18" s="787"/>
      <c r="I18" s="830"/>
      <c r="J18" s="830"/>
    </row>
    <row r="19" spans="1:16" ht="15" customHeight="1">
      <c r="A19" s="285"/>
      <c r="C19" s="86"/>
      <c r="D19" s="114"/>
      <c r="E19" s="828" t="s">
        <v>327</v>
      </c>
      <c r="F19" s="791"/>
      <c r="G19" s="792"/>
    </row>
    <row r="20" spans="1:16" ht="3" customHeight="1"/>
    <row r="21" spans="1:16">
      <c r="D21" s="789" t="s">
        <v>729</v>
      </c>
      <c r="E21" s="788" t="s">
        <v>730</v>
      </c>
      <c r="F21" s="726"/>
      <c r="G21" s="726"/>
      <c r="H21" s="726"/>
      <c r="I21" s="726"/>
      <c r="J21" s="726"/>
      <c r="K21" s="726"/>
      <c r="L21" s="726"/>
      <c r="M21" s="726"/>
      <c r="N21" s="726"/>
      <c r="O21" s="726"/>
      <c r="P21" s="726"/>
    </row>
  </sheetData>
  <sheetProtection password="FA9C" sheet="1" objects="1" scenarios="1" formatColumns="0" formatRows="0"/>
  <dataConsolidate link="1"/>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f69bfef-24fa-4035-ab15-a58112671433"/>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27d5baa5-5824-466e-b0bc-cd601fb9788b"/>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0" customWidth="1"/>
    <col min="6" max="6" width="9.7109375" style="1058" customWidth="1"/>
    <col min="7" max="7" width="37.7109375" style="1058" customWidth="1"/>
    <col min="8" max="8" width="66.85546875" style="1058" customWidth="1"/>
    <col min="9" max="9" width="115.7109375" style="1058" customWidth="1"/>
    <col min="10" max="11" width="10.5703125" style="1009"/>
    <col min="12" max="12" width="11.140625" style="1009" customWidth="1"/>
    <col min="13" max="20" width="10.5703125" style="1009"/>
    <col min="21" max="16384" width="10.5703125" style="1058"/>
  </cols>
  <sheetData>
    <row r="1" spans="1:20" ht="3" customHeight="1">
      <c r="A1" s="1015" t="s">
        <v>209</v>
      </c>
    </row>
    <row r="2" spans="1:20" ht="22.5">
      <c r="F2" s="1200" t="s">
        <v>490</v>
      </c>
      <c r="G2" s="1201"/>
      <c r="H2" s="1202"/>
      <c r="I2" s="807"/>
    </row>
    <row r="3" spans="1:20" ht="3" customHeight="1"/>
    <row r="4" spans="1:20" s="1008" customFormat="1" ht="11.25">
      <c r="A4" s="1014"/>
      <c r="B4" s="1014"/>
      <c r="C4" s="1014"/>
      <c r="D4" s="1014"/>
      <c r="F4" s="1152" t="s">
        <v>453</v>
      </c>
      <c r="G4" s="1152"/>
      <c r="H4" s="1152"/>
      <c r="I4" s="1203" t="s">
        <v>454</v>
      </c>
      <c r="J4" s="1014"/>
      <c r="K4" s="1014"/>
      <c r="L4" s="1014"/>
      <c r="M4" s="1014"/>
      <c r="N4" s="1014"/>
      <c r="O4" s="1014"/>
      <c r="P4" s="1014"/>
      <c r="Q4" s="1014"/>
      <c r="R4" s="1014"/>
      <c r="S4" s="1014"/>
      <c r="T4" s="1014"/>
    </row>
    <row r="5" spans="1:20" s="1008" customFormat="1" ht="11.25" customHeight="1">
      <c r="A5" s="1014"/>
      <c r="B5" s="1014"/>
      <c r="C5" s="1014"/>
      <c r="D5" s="1014"/>
      <c r="F5" s="1101" t="s">
        <v>91</v>
      </c>
      <c r="G5" s="811" t="s">
        <v>456</v>
      </c>
      <c r="H5" s="1114" t="s">
        <v>441</v>
      </c>
      <c r="I5" s="1203"/>
      <c r="J5" s="1014"/>
      <c r="K5" s="1014"/>
      <c r="L5" s="1014"/>
      <c r="M5" s="1014"/>
      <c r="N5" s="1014"/>
      <c r="O5" s="1014"/>
      <c r="P5" s="1014"/>
      <c r="Q5" s="1014"/>
      <c r="R5" s="1014"/>
      <c r="S5" s="1014"/>
      <c r="T5" s="1014"/>
    </row>
    <row r="6" spans="1:20" s="1008" customFormat="1" ht="12" customHeight="1">
      <c r="A6" s="1014"/>
      <c r="B6" s="1014"/>
      <c r="C6" s="1014"/>
      <c r="D6" s="1014"/>
      <c r="F6" s="812" t="s">
        <v>92</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491</v>
      </c>
      <c r="H7" s="1106" t="str">
        <f>IF(dateCh="","",dateCh)</f>
        <v>18.12.2019</v>
      </c>
      <c r="I7" s="817" t="s">
        <v>492</v>
      </c>
      <c r="J7" s="616"/>
      <c r="K7" s="1014"/>
      <c r="L7" s="1014"/>
      <c r="M7" s="1014"/>
      <c r="N7" s="1014"/>
      <c r="O7" s="1014"/>
      <c r="P7" s="1014"/>
      <c r="Q7" s="1014"/>
      <c r="R7" s="1014"/>
      <c r="S7" s="1014"/>
      <c r="T7" s="1014"/>
    </row>
    <row r="8" spans="1:20" s="1008" customFormat="1" ht="45">
      <c r="A8" s="1204">
        <v>1</v>
      </c>
      <c r="B8" s="1014"/>
      <c r="C8" s="1014"/>
      <c r="D8" s="1014"/>
      <c r="F8" s="1030" t="str">
        <f>"2." &amp;mergeValue(A8)</f>
        <v>2.1</v>
      </c>
      <c r="G8" s="816" t="s">
        <v>493</v>
      </c>
      <c r="H8" s="1106" t="str">
        <f>IF('Перечень тарифов'!R21="","наименование отсутствует","" &amp; 'Перечень тарифов'!R21 &amp; "")</f>
        <v>наименование отсутствует</v>
      </c>
      <c r="I8" s="817" t="s">
        <v>589</v>
      </c>
      <c r="J8" s="616"/>
      <c r="K8" s="1014"/>
      <c r="L8" s="1014"/>
      <c r="M8" s="1014"/>
      <c r="N8" s="1014"/>
      <c r="O8" s="1014"/>
      <c r="P8" s="1014"/>
      <c r="Q8" s="1014"/>
      <c r="R8" s="1014"/>
      <c r="S8" s="1014"/>
      <c r="T8" s="1014"/>
    </row>
    <row r="9" spans="1:20" s="1008" customFormat="1" ht="22.5">
      <c r="A9" s="1204"/>
      <c r="B9" s="1014"/>
      <c r="C9" s="1014"/>
      <c r="D9" s="1014"/>
      <c r="F9" s="1030" t="str">
        <f>"3." &amp;mergeValue(A9)</f>
        <v>3.1</v>
      </c>
      <c r="G9" s="816" t="s">
        <v>494</v>
      </c>
      <c r="H9" s="1106" t="str">
        <f>IF('Перечень тарифов'!F21="","наименование отсутствует","" &amp; 'Перечень тарифов'!F21 &amp; "")</f>
        <v>Передача. Тепловая энергия; Передача. Теплоноситель</v>
      </c>
      <c r="I9" s="817" t="s">
        <v>587</v>
      </c>
      <c r="J9" s="616"/>
      <c r="K9" s="1014"/>
      <c r="L9" s="1014"/>
      <c r="M9" s="1014"/>
      <c r="N9" s="1014"/>
      <c r="O9" s="1014"/>
      <c r="P9" s="1014"/>
      <c r="Q9" s="1014"/>
      <c r="R9" s="1014"/>
      <c r="S9" s="1014"/>
      <c r="T9" s="1014"/>
    </row>
    <row r="10" spans="1:20" s="1008" customFormat="1" ht="22.5">
      <c r="A10" s="1204"/>
      <c r="B10" s="1014"/>
      <c r="C10" s="1014"/>
      <c r="D10" s="1014"/>
      <c r="F10" s="1030" t="str">
        <f>"4."&amp;mergeValue(A10)</f>
        <v>4.1</v>
      </c>
      <c r="G10" s="816" t="s">
        <v>495</v>
      </c>
      <c r="H10" s="1114" t="s">
        <v>457</v>
      </c>
      <c r="I10" s="817"/>
      <c r="J10" s="616"/>
      <c r="K10" s="1014"/>
      <c r="L10" s="1014"/>
      <c r="M10" s="1014"/>
      <c r="N10" s="1014"/>
      <c r="O10" s="1014"/>
      <c r="P10" s="1014"/>
      <c r="Q10" s="1014"/>
      <c r="R10" s="1014"/>
      <c r="S10" s="1014"/>
      <c r="T10" s="1014"/>
    </row>
    <row r="11" spans="1:20" s="1008" customFormat="1" ht="18.75">
      <c r="A11" s="1204"/>
      <c r="B11" s="1204">
        <v>1</v>
      </c>
      <c r="C11" s="1102"/>
      <c r="D11" s="1102"/>
      <c r="F11" s="1030" t="str">
        <f>"4."&amp;mergeValue(A11) &amp;"."&amp;mergeValue(B11)</f>
        <v>4.1.1</v>
      </c>
      <c r="G11" s="831" t="s">
        <v>591</v>
      </c>
      <c r="H11" s="1106" t="str">
        <f>IF(region_name="","",region_name)</f>
        <v>Челябинская область</v>
      </c>
      <c r="I11" s="817" t="s">
        <v>498</v>
      </c>
      <c r="J11" s="616"/>
      <c r="K11" s="1014"/>
      <c r="L11" s="1014"/>
      <c r="M11" s="1014"/>
      <c r="N11" s="1014"/>
      <c r="O11" s="1014"/>
      <c r="P11" s="1014"/>
      <c r="Q11" s="1014"/>
      <c r="R11" s="1014"/>
      <c r="S11" s="1014"/>
      <c r="T11" s="1014"/>
    </row>
    <row r="12" spans="1:20" s="1008" customFormat="1" ht="22.5">
      <c r="A12" s="1204"/>
      <c r="B12" s="1204"/>
      <c r="C12" s="1204">
        <v>1</v>
      </c>
      <c r="D12" s="1102"/>
      <c r="F12" s="1030" t="str">
        <f>"4."&amp;mergeValue(A12) &amp;"."&amp;mergeValue(B12)&amp;"."&amp;mergeValue(C12)</f>
        <v>4.1.1.1</v>
      </c>
      <c r="G12" s="818" t="s">
        <v>496</v>
      </c>
      <c r="H12" s="1106" t="str">
        <f>IF(Территории!H13="","","" &amp; Территории!H13 &amp; "")</f>
        <v>Город Трехгорный (ЗАТО)</v>
      </c>
      <c r="I12" s="817" t="s">
        <v>499</v>
      </c>
      <c r="J12" s="616"/>
      <c r="K12" s="1014"/>
      <c r="L12" s="1014"/>
      <c r="M12" s="1014"/>
      <c r="N12" s="1014"/>
      <c r="O12" s="1014"/>
      <c r="P12" s="1014"/>
      <c r="Q12" s="1014"/>
      <c r="R12" s="1014"/>
      <c r="S12" s="1014"/>
      <c r="T12" s="1014"/>
    </row>
    <row r="13" spans="1:20" s="1008" customFormat="1" ht="56.25">
      <c r="A13" s="1204"/>
      <c r="B13" s="1204"/>
      <c r="C13" s="1204"/>
      <c r="D13" s="1102">
        <v>1</v>
      </c>
      <c r="F13" s="1030" t="str">
        <f>"4."&amp;mergeValue(A13) &amp;"."&amp;mergeValue(B13)&amp;"."&amp;mergeValue(C13)&amp;"."&amp;mergeValue(D13)</f>
        <v>4.1.1.1.1</v>
      </c>
      <c r="G13" s="819" t="s">
        <v>497</v>
      </c>
      <c r="H13" s="1106" t="str">
        <f>IF(Территории!R14="","","" &amp; Территории!R14 &amp; "")</f>
        <v>Город Трехгорный (ЗАТО) (75707000)</v>
      </c>
      <c r="I13" s="1103" t="s">
        <v>590</v>
      </c>
      <c r="J13" s="616"/>
      <c r="K13" s="1014"/>
      <c r="L13" s="1014"/>
      <c r="M13" s="1014"/>
      <c r="N13" s="1014"/>
      <c r="O13" s="1014"/>
      <c r="P13" s="1014"/>
      <c r="Q13" s="1014"/>
      <c r="R13" s="1014"/>
      <c r="S13" s="1014"/>
      <c r="T13" s="1014"/>
    </row>
    <row r="14" spans="1:20" s="773" customFormat="1" ht="3" customHeight="1">
      <c r="A14" s="774"/>
      <c r="B14" s="774"/>
      <c r="C14" s="774"/>
      <c r="D14" s="774"/>
      <c r="F14" s="823"/>
      <c r="G14" s="418"/>
      <c r="H14" s="419"/>
      <c r="I14" s="984"/>
      <c r="J14" s="774"/>
      <c r="K14" s="774"/>
      <c r="L14" s="774"/>
      <c r="M14" s="774"/>
      <c r="N14" s="774"/>
      <c r="O14" s="774"/>
      <c r="P14" s="774"/>
      <c r="Q14" s="774"/>
      <c r="R14" s="774"/>
      <c r="S14" s="774"/>
      <c r="T14" s="774"/>
    </row>
    <row r="15" spans="1:20" s="773" customFormat="1" ht="15" customHeight="1">
      <c r="A15" s="774"/>
      <c r="B15" s="774"/>
      <c r="C15" s="774"/>
      <c r="D15" s="774"/>
      <c r="F15" s="823"/>
      <c r="G15" s="1199" t="s">
        <v>592</v>
      </c>
      <c r="H15" s="1199"/>
      <c r="I15" s="984"/>
      <c r="J15" s="774"/>
      <c r="K15" s="774"/>
      <c r="L15" s="774"/>
      <c r="M15" s="774"/>
      <c r="N15" s="774"/>
      <c r="O15" s="774"/>
      <c r="P15" s="774"/>
      <c r="Q15" s="774"/>
      <c r="R15" s="774"/>
      <c r="S15" s="774"/>
      <c r="T15" s="774"/>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8"/>
  <sheetViews>
    <sheetView showGridLines="0" topLeftCell="C4" zoomScaleNormal="100" workbookViewId="0">
      <selection activeCell="I26" sqref="I26:I27"/>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32" t="s">
        <v>694</v>
      </c>
      <c r="E5" s="1232"/>
      <c r="F5" s="1232"/>
      <c r="G5" s="1232"/>
      <c r="H5" s="1232"/>
      <c r="I5" s="336"/>
    </row>
    <row r="6" spans="1:9" ht="3" customHeight="1">
      <c r="C6" s="86"/>
      <c r="D6" s="37"/>
      <c r="E6" s="84"/>
      <c r="F6" s="84"/>
      <c r="G6" s="84"/>
      <c r="H6" s="83"/>
      <c r="I6" s="286"/>
    </row>
    <row r="7" spans="1:9" ht="21" customHeight="1">
      <c r="C7" s="86"/>
      <c r="D7" s="1216" t="s">
        <v>453</v>
      </c>
      <c r="E7" s="1216"/>
      <c r="F7" s="1216"/>
      <c r="G7" s="1216"/>
      <c r="H7" s="1216"/>
      <c r="I7" s="1276" t="s">
        <v>454</v>
      </c>
    </row>
    <row r="8" spans="1:9" ht="21" customHeight="1">
      <c r="C8" s="86"/>
      <c r="D8" s="103" t="s">
        <v>91</v>
      </c>
      <c r="E8" s="113" t="s">
        <v>456</v>
      </c>
      <c r="F8" s="113"/>
      <c r="G8" s="113" t="s">
        <v>441</v>
      </c>
      <c r="H8" s="113" t="s">
        <v>455</v>
      </c>
      <c r="I8" s="1276"/>
    </row>
    <row r="9" spans="1:9" ht="12" customHeight="1">
      <c r="C9" s="86"/>
      <c r="D9" s="42" t="s">
        <v>92</v>
      </c>
      <c r="E9" s="42" t="s">
        <v>48</v>
      </c>
      <c r="F9" s="42"/>
      <c r="G9" s="42" t="s">
        <v>49</v>
      </c>
      <c r="H9" s="42" t="s">
        <v>50</v>
      </c>
      <c r="I9" s="42" t="s">
        <v>67</v>
      </c>
    </row>
    <row r="10" spans="1:9">
      <c r="A10" s="285"/>
      <c r="C10" s="86"/>
      <c r="D10" s="187">
        <v>1</v>
      </c>
      <c r="E10" s="1278" t="s">
        <v>458</v>
      </c>
      <c r="F10" s="1278"/>
      <c r="G10" s="1278"/>
      <c r="H10" s="1278"/>
      <c r="I10" s="307"/>
    </row>
    <row r="11" spans="1:9" ht="20.100000000000001" customHeight="1">
      <c r="A11" s="285"/>
      <c r="C11" s="86"/>
      <c r="D11" s="187" t="s">
        <v>294</v>
      </c>
      <c r="E11" s="287" t="s">
        <v>459</v>
      </c>
      <c r="F11" s="295"/>
      <c r="G11" s="432" t="s">
        <v>2898</v>
      </c>
      <c r="H11" s="295" t="s">
        <v>457</v>
      </c>
      <c r="I11" s="196" t="s">
        <v>460</v>
      </c>
    </row>
    <row r="12" spans="1:9" ht="45">
      <c r="A12" s="285"/>
      <c r="C12" s="86"/>
      <c r="D12" s="187" t="s">
        <v>328</v>
      </c>
      <c r="E12" s="287" t="s">
        <v>461</v>
      </c>
      <c r="F12" s="295"/>
      <c r="G12" s="414" t="s">
        <v>2899</v>
      </c>
      <c r="H12" s="1087" t="s">
        <v>2900</v>
      </c>
      <c r="I12" s="415" t="s">
        <v>695</v>
      </c>
    </row>
    <row r="13" spans="1:9" ht="33.75">
      <c r="A13" s="285"/>
      <c r="B13" s="186">
        <v>3</v>
      </c>
      <c r="C13" s="86"/>
      <c r="D13" s="187">
        <v>2</v>
      </c>
      <c r="E13" s="352" t="s">
        <v>696</v>
      </c>
      <c r="F13" s="295"/>
      <c r="G13" s="295" t="s">
        <v>457</v>
      </c>
      <c r="H13" s="1087" t="s">
        <v>2901</v>
      </c>
      <c r="I13" s="416" t="s">
        <v>462</v>
      </c>
    </row>
    <row r="14" spans="1:9" ht="39" customHeight="1">
      <c r="A14" s="285"/>
      <c r="C14" s="86"/>
      <c r="D14" s="187">
        <v>3</v>
      </c>
      <c r="E14" s="1277" t="s">
        <v>697</v>
      </c>
      <c r="F14" s="1277"/>
      <c r="G14" s="1277"/>
      <c r="H14" s="1277"/>
      <c r="I14" s="413"/>
    </row>
    <row r="15" spans="1:9" ht="20.100000000000001" customHeight="1">
      <c r="A15" s="285"/>
      <c r="C15" s="86"/>
      <c r="D15" s="187" t="s">
        <v>443</v>
      </c>
      <c r="E15" s="296" t="s">
        <v>2902</v>
      </c>
      <c r="F15" s="295"/>
      <c r="G15" s="295" t="s">
        <v>457</v>
      </c>
      <c r="H15" s="1087" t="s">
        <v>2903</v>
      </c>
      <c r="I15" s="1206" t="s">
        <v>698</v>
      </c>
    </row>
    <row r="16" spans="1:9" ht="15" customHeight="1">
      <c r="A16" s="285"/>
      <c r="C16" s="86"/>
      <c r="D16" s="114"/>
      <c r="E16" s="300" t="s">
        <v>327</v>
      </c>
      <c r="F16" s="301"/>
      <c r="G16" s="301"/>
      <c r="H16" s="298"/>
      <c r="I16" s="1208"/>
    </row>
    <row r="17" spans="1:12" ht="69" customHeight="1">
      <c r="A17" s="285"/>
      <c r="B17" s="186">
        <v>3</v>
      </c>
      <c r="C17" s="86"/>
      <c r="D17" s="187">
        <v>4</v>
      </c>
      <c r="E17" s="1277" t="s">
        <v>699</v>
      </c>
      <c r="F17" s="1277"/>
      <c r="G17" s="1277"/>
      <c r="H17" s="1277"/>
      <c r="I17" s="413"/>
    </row>
    <row r="18" spans="1:12" ht="20.100000000000001" customHeight="1">
      <c r="A18" s="285"/>
      <c r="C18" s="86"/>
      <c r="D18" s="187" t="s">
        <v>444</v>
      </c>
      <c r="E18" s="302" t="s">
        <v>463</v>
      </c>
      <c r="F18" s="295"/>
      <c r="G18" s="414" t="s">
        <v>2908</v>
      </c>
      <c r="H18" s="295" t="s">
        <v>457</v>
      </c>
      <c r="I18" s="1206" t="s">
        <v>480</v>
      </c>
    </row>
    <row r="19" spans="1:12" s="1058" customFormat="1" ht="20.100000000000001" customHeight="1">
      <c r="A19" s="804"/>
      <c r="B19" s="186"/>
      <c r="C19" s="1107" t="s">
        <v>2890</v>
      </c>
      <c r="D19" s="187" t="s">
        <v>2904</v>
      </c>
      <c r="E19" s="302" t="str">
        <f>E18</f>
        <v>наименование НПА</v>
      </c>
      <c r="F19" s="295" t="s">
        <v>457</v>
      </c>
      <c r="G19" s="414" t="s">
        <v>2909</v>
      </c>
      <c r="H19" s="295" t="s">
        <v>457</v>
      </c>
      <c r="I19" s="1207"/>
      <c r="K19" s="830"/>
      <c r="L19" s="830"/>
    </row>
    <row r="20" spans="1:12" s="1058" customFormat="1" ht="20.100000000000001" customHeight="1">
      <c r="A20" s="804"/>
      <c r="B20" s="186"/>
      <c r="C20" s="1107" t="s">
        <v>2890</v>
      </c>
      <c r="D20" s="187" t="s">
        <v>2905</v>
      </c>
      <c r="E20" s="302" t="str">
        <f>E19</f>
        <v>наименование НПА</v>
      </c>
      <c r="F20" s="295" t="s">
        <v>457</v>
      </c>
      <c r="G20" s="414" t="s">
        <v>2910</v>
      </c>
      <c r="H20" s="295" t="s">
        <v>457</v>
      </c>
      <c r="I20" s="1207"/>
      <c r="K20" s="830"/>
      <c r="L20" s="830"/>
    </row>
    <row r="21" spans="1:12" s="1058" customFormat="1" ht="20.100000000000001" customHeight="1">
      <c r="A21" s="804"/>
      <c r="B21" s="186"/>
      <c r="C21" s="1107" t="s">
        <v>2890</v>
      </c>
      <c r="D21" s="187" t="s">
        <v>2906</v>
      </c>
      <c r="E21" s="302" t="str">
        <f>E20</f>
        <v>наименование НПА</v>
      </c>
      <c r="F21" s="295" t="s">
        <v>457</v>
      </c>
      <c r="G21" s="414" t="s">
        <v>2911</v>
      </c>
      <c r="H21" s="295" t="s">
        <v>457</v>
      </c>
      <c r="I21" s="1207"/>
      <c r="K21" s="830"/>
      <c r="L21" s="830"/>
    </row>
    <row r="22" spans="1:12" s="1058" customFormat="1" ht="20.100000000000001" customHeight="1">
      <c r="A22" s="804"/>
      <c r="B22" s="186"/>
      <c r="C22" s="1107" t="s">
        <v>2890</v>
      </c>
      <c r="D22" s="187" t="s">
        <v>2907</v>
      </c>
      <c r="E22" s="302" t="str">
        <f>E21</f>
        <v>наименование НПА</v>
      </c>
      <c r="F22" s="295" t="s">
        <v>457</v>
      </c>
      <c r="G22" s="414" t="s">
        <v>2912</v>
      </c>
      <c r="H22" s="295" t="s">
        <v>457</v>
      </c>
      <c r="I22" s="1207"/>
      <c r="K22" s="830"/>
      <c r="L22" s="830"/>
    </row>
    <row r="23" spans="1:12" ht="15" customHeight="1">
      <c r="A23" s="285"/>
      <c r="C23" s="86"/>
      <c r="D23" s="114"/>
      <c r="E23" s="300" t="s">
        <v>327</v>
      </c>
      <c r="F23" s="301"/>
      <c r="G23" s="301"/>
      <c r="H23" s="298"/>
      <c r="I23" s="1208"/>
    </row>
    <row r="24" spans="1:12" ht="30" customHeight="1">
      <c r="A24" s="285"/>
      <c r="B24" s="186">
        <v>3</v>
      </c>
      <c r="C24" s="86"/>
      <c r="D24" s="187">
        <v>5</v>
      </c>
      <c r="E24" s="1277" t="s">
        <v>700</v>
      </c>
      <c r="F24" s="1277"/>
      <c r="G24" s="1277"/>
      <c r="H24" s="1277"/>
      <c r="I24" s="413"/>
    </row>
    <row r="25" spans="1:12" ht="26.1" customHeight="1">
      <c r="A25" s="285"/>
      <c r="C25" s="86"/>
      <c r="D25" s="187" t="s">
        <v>445</v>
      </c>
      <c r="E25" s="1279" t="s">
        <v>701</v>
      </c>
      <c r="F25" s="1279"/>
      <c r="G25" s="1279"/>
      <c r="H25" s="1279"/>
      <c r="I25" s="413"/>
    </row>
    <row r="26" spans="1:12" ht="32.1" customHeight="1">
      <c r="A26" s="285"/>
      <c r="C26" s="86"/>
      <c r="D26" s="187" t="s">
        <v>446</v>
      </c>
      <c r="E26" s="303" t="s">
        <v>464</v>
      </c>
      <c r="F26" s="295"/>
      <c r="G26" s="414" t="s">
        <v>2913</v>
      </c>
      <c r="H26" s="295" t="s">
        <v>457</v>
      </c>
      <c r="I26" s="1206" t="s">
        <v>702</v>
      </c>
    </row>
    <row r="27" spans="1:12" ht="15" customHeight="1">
      <c r="A27" s="285"/>
      <c r="C27" s="86"/>
      <c r="D27" s="114"/>
      <c r="E27" s="301" t="s">
        <v>327</v>
      </c>
      <c r="F27" s="297"/>
      <c r="G27" s="297"/>
      <c r="H27" s="298"/>
      <c r="I27" s="1208"/>
    </row>
    <row r="28" spans="1:12" ht="14.25" customHeight="1">
      <c r="A28" s="285"/>
      <c r="C28" s="86"/>
      <c r="D28" s="187" t="s">
        <v>447</v>
      </c>
      <c r="E28" s="1279" t="s">
        <v>703</v>
      </c>
      <c r="F28" s="1279"/>
      <c r="G28" s="1279"/>
      <c r="H28" s="1279"/>
      <c r="I28" s="413"/>
    </row>
    <row r="29" spans="1:12" ht="42.95" customHeight="1">
      <c r="A29" s="285"/>
      <c r="C29" s="86"/>
      <c r="D29" s="187" t="s">
        <v>448</v>
      </c>
      <c r="E29" s="303" t="s">
        <v>466</v>
      </c>
      <c r="F29" s="295"/>
      <c r="G29" s="1125" t="s">
        <v>2914</v>
      </c>
      <c r="H29" s="295" t="s">
        <v>457</v>
      </c>
      <c r="I29" s="1206" t="s">
        <v>597</v>
      </c>
    </row>
    <row r="30" spans="1:12" ht="15" customHeight="1">
      <c r="A30" s="285"/>
      <c r="C30" s="86"/>
      <c r="D30" s="114"/>
      <c r="E30" s="301" t="s">
        <v>327</v>
      </c>
      <c r="F30" s="297"/>
      <c r="G30" s="297"/>
      <c r="H30" s="298"/>
      <c r="I30" s="1208"/>
    </row>
    <row r="31" spans="1:12" ht="26.1" customHeight="1">
      <c r="A31" s="285"/>
      <c r="C31" s="86"/>
      <c r="D31" s="187" t="s">
        <v>449</v>
      </c>
      <c r="E31" s="1279" t="s">
        <v>704</v>
      </c>
      <c r="F31" s="1279"/>
      <c r="G31" s="1279"/>
      <c r="H31" s="1279"/>
      <c r="I31" s="413"/>
    </row>
    <row r="32" spans="1:12" ht="32.1" customHeight="1">
      <c r="A32" s="285"/>
      <c r="C32" s="86"/>
      <c r="D32" s="187" t="s">
        <v>450</v>
      </c>
      <c r="E32" s="303" t="s">
        <v>465</v>
      </c>
      <c r="F32" s="295"/>
      <c r="G32" s="306" t="s">
        <v>2917</v>
      </c>
      <c r="H32" s="295" t="s">
        <v>457</v>
      </c>
      <c r="I32" s="1206" t="s">
        <v>705</v>
      </c>
      <c r="K32" s="212" t="s">
        <v>2916</v>
      </c>
      <c r="L32" s="212" t="s">
        <v>2915</v>
      </c>
    </row>
    <row r="33" spans="1:12" ht="15" customHeight="1">
      <c r="A33" s="285"/>
      <c r="C33" s="86"/>
      <c r="D33" s="114"/>
      <c r="E33" s="301" t="s">
        <v>327</v>
      </c>
      <c r="F33" s="297"/>
      <c r="G33" s="297"/>
      <c r="H33" s="298"/>
      <c r="I33" s="1208"/>
    </row>
    <row r="34" spans="1:12" ht="49.5" customHeight="1">
      <c r="A34" s="285"/>
      <c r="B34" s="186">
        <v>3</v>
      </c>
      <c r="C34" s="86"/>
      <c r="D34" s="187" t="s">
        <v>68</v>
      </c>
      <c r="E34" s="1277" t="s">
        <v>707</v>
      </c>
      <c r="F34" s="1277"/>
      <c r="G34" s="1277"/>
      <c r="H34" s="1277"/>
      <c r="I34" s="413"/>
    </row>
    <row r="35" spans="1:12" ht="20.100000000000001" customHeight="1">
      <c r="A35" s="285"/>
      <c r="C35" s="86"/>
      <c r="D35" s="187" t="s">
        <v>451</v>
      </c>
      <c r="E35" s="296" t="s">
        <v>2919</v>
      </c>
      <c r="F35" s="295"/>
      <c r="G35" s="295" t="s">
        <v>457</v>
      </c>
      <c r="H35" s="1087" t="s">
        <v>2918</v>
      </c>
      <c r="I35" s="1206" t="s">
        <v>479</v>
      </c>
    </row>
    <row r="36" spans="1:12" ht="15" customHeight="1">
      <c r="A36" s="285"/>
      <c r="C36" s="86"/>
      <c r="D36" s="114"/>
      <c r="E36" s="300" t="s">
        <v>327</v>
      </c>
      <c r="F36" s="297"/>
      <c r="G36" s="297"/>
      <c r="H36" s="298"/>
      <c r="I36" s="1208"/>
    </row>
    <row r="37" spans="1:12" s="174" customFormat="1" ht="3" customHeight="1">
      <c r="A37" s="285"/>
      <c r="K37" s="290"/>
      <c r="L37" s="290"/>
    </row>
    <row r="38" spans="1:12" ht="24.75" customHeight="1">
      <c r="D38" s="299">
        <v>1</v>
      </c>
      <c r="E38" s="1199" t="s">
        <v>706</v>
      </c>
      <c r="F38" s="1199"/>
      <c r="G38" s="1199"/>
      <c r="H38" s="1199"/>
      <c r="I38" s="1199"/>
    </row>
  </sheetData>
  <sheetProtection password="FA9C" sheet="1" objects="1" scenarios="1" formatColumns="0" formatRows="0"/>
  <mergeCells count="18">
    <mergeCell ref="E38:I38"/>
    <mergeCell ref="E34:H34"/>
    <mergeCell ref="E25:H25"/>
    <mergeCell ref="E28:H28"/>
    <mergeCell ref="E31:H31"/>
    <mergeCell ref="I26:I27"/>
    <mergeCell ref="I29:I30"/>
    <mergeCell ref="I32:I33"/>
    <mergeCell ref="I35:I36"/>
    <mergeCell ref="I18:I23"/>
    <mergeCell ref="E24:H24"/>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G26 I29 E32 E15 E18 E26 G29 I18 I35 E29 E35 I32 G12 I26 I15 E12 G18:G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2">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8530a6a5-59bc-44a9-bc0b-dfeae4943046"/>
    <hyperlink ref="H13" location="'Форма 4.8'!$H$13" tooltip="Кликните по гиперссылке, чтобы перейти по гиперссылке или отредактировать её" display="https://portal.eias.ru/Portal/DownloadPage.aspx?type=12&amp;guid=7ba5c76b-bc1a-4634-8de5-323f6e91d466"/>
    <hyperlink ref="H15" location="'Форма 4.8'!$H$15" tooltip="Кликните по гиперссылке, чтобы перейти по гиперссылке или отредактировать её" display="https://portal.eias.ru/Portal/DownloadPage.aspx?type=12&amp;guid=12a846e5-d6bf-4486-962f-c4922fc3211e"/>
    <hyperlink ref="H35" location="'Форма 4.8'!$H$35" tooltip="Кликните по гиперссылке, чтобы перейти по гиперссылке или отредактировать её" display="https://portal.eias.ru/Portal/DownloadPage.aspx?type=12&amp;guid=d49472b5-9b32-4d6a-9a10-3b7459d36626"/>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0" t="s">
        <v>477</v>
      </c>
      <c r="E5" s="1280"/>
      <c r="F5" s="1280"/>
      <c r="G5" s="1280"/>
      <c r="H5" s="1280"/>
      <c r="I5" s="1280"/>
      <c r="J5" s="1280"/>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2" t="s">
        <v>453</v>
      </c>
      <c r="E8" s="1282"/>
      <c r="F8" s="1282"/>
      <c r="G8" s="1282"/>
      <c r="H8" s="1282"/>
      <c r="I8" s="1282"/>
      <c r="J8" s="1282"/>
      <c r="K8" s="1282" t="s">
        <v>454</v>
      </c>
    </row>
    <row r="9" spans="1:14">
      <c r="D9" s="1282" t="s">
        <v>91</v>
      </c>
      <c r="E9" s="1282" t="s">
        <v>481</v>
      </c>
      <c r="F9" s="1282"/>
      <c r="G9" s="1282" t="s">
        <v>482</v>
      </c>
      <c r="H9" s="1282"/>
      <c r="I9" s="1282"/>
      <c r="J9" s="1282"/>
      <c r="K9" s="1282"/>
    </row>
    <row r="10" spans="1:14" ht="22.5">
      <c r="D10" s="1282"/>
      <c r="E10" s="137" t="s">
        <v>483</v>
      </c>
      <c r="F10" s="137" t="s">
        <v>399</v>
      </c>
      <c r="G10" s="137" t="s">
        <v>399</v>
      </c>
      <c r="H10" s="137" t="s">
        <v>483</v>
      </c>
      <c r="I10" s="137" t="s">
        <v>484</v>
      </c>
      <c r="J10" s="137" t="s">
        <v>455</v>
      </c>
      <c r="K10" s="1282"/>
    </row>
    <row r="11" spans="1:14" ht="12" customHeight="1">
      <c r="D11" s="42" t="s">
        <v>92</v>
      </c>
      <c r="E11" s="42" t="s">
        <v>48</v>
      </c>
      <c r="F11" s="42" t="s">
        <v>49</v>
      </c>
      <c r="G11" s="42" t="s">
        <v>50</v>
      </c>
      <c r="H11" s="42" t="s">
        <v>67</v>
      </c>
      <c r="I11" s="42" t="s">
        <v>68</v>
      </c>
      <c r="J11" s="42" t="s">
        <v>182</v>
      </c>
      <c r="K11" s="42" t="s">
        <v>183</v>
      </c>
    </row>
    <row r="12" spans="1:14" s="127" customFormat="1" ht="54.95" customHeight="1">
      <c r="A12" s="185" t="s">
        <v>49</v>
      </c>
      <c r="B12" s="135" t="s">
        <v>252</v>
      </c>
      <c r="C12" s="136"/>
      <c r="D12" s="138" t="s">
        <v>92</v>
      </c>
      <c r="E12" s="448"/>
      <c r="F12" s="1083"/>
      <c r="G12" s="1083"/>
      <c r="H12" s="1083"/>
      <c r="I12" s="1097"/>
      <c r="J12" s="1087"/>
      <c r="K12" s="1206" t="s">
        <v>485</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08"/>
    </row>
    <row r="14" spans="1:14" ht="3" customHeight="1">
      <c r="A14" s="131"/>
      <c r="B14" s="131"/>
      <c r="C14" s="131"/>
    </row>
    <row r="15" spans="1:14" ht="27.75" customHeight="1">
      <c r="E15" s="1281" t="s">
        <v>593</v>
      </c>
      <c r="F15" s="1281"/>
      <c r="G15" s="1281"/>
      <c r="H15" s="1281"/>
      <c r="I15" s="1281"/>
      <c r="J15" s="1281"/>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1" t="s">
        <v>313</v>
      </c>
      <c r="E7" s="1163"/>
      <c r="F7" s="439"/>
    </row>
    <row r="8" spans="3:9" ht="3" customHeight="1">
      <c r="C8" s="50"/>
      <c r="D8" s="14"/>
      <c r="E8" s="14"/>
    </row>
    <row r="9" spans="3:9" ht="15.95" customHeight="1">
      <c r="C9" s="50"/>
      <c r="D9" s="103" t="s">
        <v>91</v>
      </c>
      <c r="E9" s="427" t="s">
        <v>312</v>
      </c>
    </row>
    <row r="10" spans="3:9" ht="12" customHeight="1">
      <c r="C10" s="50"/>
      <c r="D10" s="42" t="s">
        <v>92</v>
      </c>
      <c r="E10" s="42" t="s">
        <v>48</v>
      </c>
    </row>
    <row r="11" spans="3:9" ht="11.25" hidden="1" customHeight="1">
      <c r="C11" s="50"/>
      <c r="D11" s="194">
        <v>0</v>
      </c>
      <c r="E11" s="428"/>
    </row>
    <row r="12" spans="3:9" ht="15" customHeight="1">
      <c r="C12" s="167"/>
      <c r="D12" s="123">
        <v>1</v>
      </c>
      <c r="E12" s="1070"/>
    </row>
    <row r="13" spans="3:9" ht="12" customHeight="1">
      <c r="C13" s="50"/>
      <c r="D13" s="429"/>
      <c r="E13" s="430" t="s">
        <v>176</v>
      </c>
    </row>
    <row r="14" spans="3:9" ht="3" customHeight="1"/>
    <row r="15" spans="3:9" ht="22.5" customHeight="1">
      <c r="C15" s="168"/>
      <c r="D15" s="1283" t="s">
        <v>314</v>
      </c>
      <c r="E15" s="1283"/>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80" t="s">
        <v>54</v>
      </c>
      <c r="E7" s="1280"/>
      <c r="F7" s="439"/>
    </row>
    <row r="8" spans="3:12" ht="3" customHeight="1">
      <c r="C8" s="50"/>
      <c r="D8" s="14"/>
      <c r="E8" s="14"/>
    </row>
    <row r="9" spans="3:12" ht="15.95" customHeight="1">
      <c r="C9" s="50"/>
      <c r="D9" s="103" t="s">
        <v>91</v>
      </c>
      <c r="E9" s="113" t="s">
        <v>175</v>
      </c>
    </row>
    <row r="10" spans="3:12" ht="12" customHeight="1">
      <c r="C10" s="50"/>
      <c r="D10" s="42" t="s">
        <v>92</v>
      </c>
      <c r="E10" s="42" t="s">
        <v>48</v>
      </c>
    </row>
    <row r="11" spans="3:12" ht="15" hidden="1" customHeight="1">
      <c r="C11" s="50"/>
      <c r="D11" s="123">
        <v>0</v>
      </c>
      <c r="E11" s="193"/>
    </row>
    <row r="12" spans="3:12">
      <c r="C12" s="50"/>
      <c r="D12" s="114"/>
      <c r="E12" s="112" t="s">
        <v>176</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election activeCell="B5" sqref="B5"/>
    </sheetView>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4" t="s">
        <v>55</v>
      </c>
      <c r="C2" s="1284"/>
      <c r="D2" s="1284"/>
      <c r="E2" s="440"/>
    </row>
    <row r="3" spans="2:5" ht="3" customHeight="1"/>
    <row r="4" spans="2:5" ht="21.75" customHeight="1" thickBot="1">
      <c r="B4" s="1120" t="s">
        <v>1</v>
      </c>
      <c r="C4" s="1120" t="s">
        <v>90</v>
      </c>
      <c r="D4" s="1120" t="s">
        <v>71</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69</v>
      </c>
      <c r="B1" s="116" t="s">
        <v>70</v>
      </c>
      <c r="C1" s="116" t="s">
        <v>71</v>
      </c>
      <c r="D1" s="10"/>
    </row>
    <row r="2" spans="1:4">
      <c r="A2" s="1117">
        <v>43817.335729166669</v>
      </c>
      <c r="B2" s="12" t="s">
        <v>771</v>
      </c>
      <c r="C2" s="12" t="s">
        <v>441</v>
      </c>
    </row>
    <row r="3" spans="1:4">
      <c r="A3" s="1117">
        <v>43817.335752314815</v>
      </c>
      <c r="B3" s="12" t="s">
        <v>772</v>
      </c>
      <c r="C3" s="12" t="s">
        <v>441</v>
      </c>
    </row>
    <row r="4" spans="1:4" ht="78.75">
      <c r="A4" s="1117">
        <v>43817.335752314815</v>
      </c>
      <c r="B4" s="12" t="s">
        <v>773</v>
      </c>
      <c r="C4" s="12" t="s">
        <v>441</v>
      </c>
    </row>
    <row r="5" spans="1:4">
      <c r="A5" s="1117">
        <v>43817.335752314815</v>
      </c>
      <c r="B5" s="12" t="s">
        <v>774</v>
      </c>
      <c r="C5" s="12" t="s">
        <v>441</v>
      </c>
    </row>
    <row r="6" spans="1:4">
      <c r="A6" s="1117">
        <v>43817.335787037038</v>
      </c>
      <c r="B6" s="12" t="s">
        <v>775</v>
      </c>
      <c r="C6" s="12" t="s">
        <v>441</v>
      </c>
    </row>
    <row r="7" spans="1:4" ht="22.5">
      <c r="A7" s="1117">
        <v>43817.335856481484</v>
      </c>
      <c r="B7" s="12" t="s">
        <v>776</v>
      </c>
      <c r="C7" s="12" t="s">
        <v>441</v>
      </c>
    </row>
    <row r="8" spans="1:4" ht="22.5">
      <c r="A8" s="1117">
        <v>43817.335902777777</v>
      </c>
      <c r="B8" s="12" t="s">
        <v>777</v>
      </c>
      <c r="C8" s="12" t="s">
        <v>441</v>
      </c>
    </row>
    <row r="9" spans="1:4">
      <c r="A9" s="1117">
        <v>43817.335902777777</v>
      </c>
      <c r="B9" s="12" t="s">
        <v>778</v>
      </c>
      <c r="C9" s="12" t="s">
        <v>441</v>
      </c>
    </row>
    <row r="10" spans="1:4" ht="22.5">
      <c r="A10" s="1117">
        <v>43817.335972222223</v>
      </c>
      <c r="B10" s="12" t="s">
        <v>779</v>
      </c>
      <c r="C10" s="12" t="s">
        <v>441</v>
      </c>
    </row>
    <row r="11" spans="1:4" ht="22.5">
      <c r="A11" s="1117">
        <v>43817.336053240739</v>
      </c>
      <c r="B11" s="12" t="s">
        <v>781</v>
      </c>
      <c r="C11" s="12" t="s">
        <v>441</v>
      </c>
    </row>
    <row r="12" spans="1:4">
      <c r="A12" s="1117">
        <v>43817.337175925924</v>
      </c>
      <c r="B12" s="12" t="s">
        <v>771</v>
      </c>
      <c r="C12" s="12" t="s">
        <v>441</v>
      </c>
    </row>
    <row r="13" spans="1:4">
      <c r="A13" s="1117">
        <v>43817.337187500001</v>
      </c>
      <c r="B13" s="12" t="s">
        <v>782</v>
      </c>
      <c r="C13" s="12" t="s">
        <v>441</v>
      </c>
    </row>
    <row r="14" spans="1:4">
      <c r="A14" s="1117">
        <v>43817.337280092594</v>
      </c>
      <c r="B14" s="12" t="s">
        <v>771</v>
      </c>
      <c r="C14" s="12" t="s">
        <v>441</v>
      </c>
    </row>
    <row r="15" spans="1:4">
      <c r="A15" s="1117">
        <v>43817.337291666663</v>
      </c>
      <c r="B15" s="12" t="s">
        <v>782</v>
      </c>
      <c r="C15" s="12" t="s">
        <v>441</v>
      </c>
    </row>
    <row r="16" spans="1:4">
      <c r="A16" s="1117">
        <v>43817.339548611111</v>
      </c>
      <c r="B16" s="12" t="s">
        <v>771</v>
      </c>
      <c r="C16" s="12" t="s">
        <v>441</v>
      </c>
    </row>
    <row r="17" spans="1:3">
      <c r="A17" s="1117">
        <v>43817.339560185188</v>
      </c>
      <c r="B17" s="12" t="s">
        <v>782</v>
      </c>
      <c r="C17" s="12" t="s">
        <v>441</v>
      </c>
    </row>
    <row r="18" spans="1:3">
      <c r="A18" s="1117">
        <v>43817.554502314815</v>
      </c>
      <c r="B18" s="12" t="s">
        <v>771</v>
      </c>
      <c r="C18" s="12" t="s">
        <v>441</v>
      </c>
    </row>
    <row r="19" spans="1:3">
      <c r="A19" s="1117">
        <v>43817.554513888892</v>
      </c>
      <c r="B19" s="12" t="s">
        <v>782</v>
      </c>
      <c r="C19" s="12" t="s">
        <v>441</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5"/>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174</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3">
        <v>1</v>
      </c>
      <c r="E9" s="1301"/>
      <c r="F9" s="1303"/>
      <c r="G9" s="1307" t="s">
        <v>84</v>
      </c>
      <c r="H9" s="1173"/>
      <c r="I9" s="1173">
        <v>1</v>
      </c>
      <c r="J9" s="1296"/>
      <c r="K9" s="1231" t="s">
        <v>84</v>
      </c>
      <c r="L9" s="1167"/>
      <c r="M9" s="1167" t="s">
        <v>92</v>
      </c>
      <c r="N9" s="1299"/>
      <c r="O9" s="1231" t="s">
        <v>84</v>
      </c>
      <c r="P9" s="1167"/>
      <c r="Q9" s="1167" t="s">
        <v>92</v>
      </c>
      <c r="R9" s="1300"/>
      <c r="S9" s="1231" t="s">
        <v>84</v>
      </c>
      <c r="T9" s="1084"/>
      <c r="U9" s="1084" t="s">
        <v>92</v>
      </c>
      <c r="V9" s="1113"/>
      <c r="W9" s="308"/>
    </row>
    <row r="10" spans="1:23" s="740" customFormat="1" ht="17.100000000000001" customHeight="1">
      <c r="A10" s="205"/>
      <c r="C10" s="159"/>
      <c r="D10" s="1173"/>
      <c r="E10" s="1301"/>
      <c r="F10" s="1303"/>
      <c r="G10" s="1307"/>
      <c r="H10" s="1173"/>
      <c r="I10" s="1173"/>
      <c r="J10" s="1296"/>
      <c r="K10" s="1231"/>
      <c r="L10" s="1167"/>
      <c r="M10" s="1167"/>
      <c r="N10" s="1299"/>
      <c r="O10" s="1231"/>
      <c r="P10" s="1167"/>
      <c r="Q10" s="1167"/>
      <c r="R10" s="1300"/>
      <c r="S10" s="1231"/>
      <c r="T10" s="1086"/>
      <c r="U10" s="745"/>
      <c r="V10" s="746" t="s">
        <v>714</v>
      </c>
      <c r="W10" s="747"/>
    </row>
    <row r="11" spans="1:23" s="102" customFormat="1" ht="17.100000000000001" customHeight="1">
      <c r="A11" s="205"/>
      <c r="C11" s="159"/>
      <c r="D11" s="1171"/>
      <c r="E11" s="1302"/>
      <c r="F11" s="1304"/>
      <c r="G11" s="1171"/>
      <c r="H11" s="1171"/>
      <c r="I11" s="1171"/>
      <c r="J11" s="1297"/>
      <c r="K11" s="1171"/>
      <c r="L11" s="1171"/>
      <c r="M11" s="1171"/>
      <c r="N11" s="1300"/>
      <c r="O11" s="1171"/>
      <c r="P11" s="1085"/>
      <c r="Q11" s="745"/>
      <c r="R11" s="746" t="s">
        <v>713</v>
      </c>
      <c r="S11" s="742"/>
      <c r="T11" s="742"/>
      <c r="U11" s="742"/>
      <c r="V11" s="742"/>
      <c r="W11" s="747"/>
    </row>
    <row r="12" spans="1:23" s="102" customFormat="1" ht="17.100000000000001" customHeight="1">
      <c r="A12" s="205"/>
      <c r="C12" s="159"/>
      <c r="D12" s="1171"/>
      <c r="E12" s="1302"/>
      <c r="F12" s="1304"/>
      <c r="G12" s="1171"/>
      <c r="H12" s="1171"/>
      <c r="I12" s="1171"/>
      <c r="J12" s="1297"/>
      <c r="K12" s="1171"/>
      <c r="L12" s="745"/>
      <c r="M12" s="746"/>
      <c r="N12" s="746" t="s">
        <v>411</v>
      </c>
      <c r="O12" s="746"/>
      <c r="P12" s="746"/>
      <c r="Q12" s="746"/>
      <c r="R12" s="746"/>
      <c r="S12" s="742"/>
      <c r="T12" s="742"/>
      <c r="U12" s="742"/>
      <c r="V12" s="742"/>
      <c r="W12" s="747"/>
    </row>
    <row r="13" spans="1:23" s="102" customFormat="1" ht="17.25" customHeight="1">
      <c r="A13" s="205"/>
      <c r="C13" s="159"/>
      <c r="D13" s="1171"/>
      <c r="E13" s="1302"/>
      <c r="F13" s="1304"/>
      <c r="G13" s="1171"/>
      <c r="H13" s="745"/>
      <c r="I13" s="746"/>
      <c r="J13" s="746"/>
      <c r="K13" s="746"/>
      <c r="L13" s="746"/>
      <c r="M13" s="746"/>
      <c r="N13" s="746"/>
      <c r="O13" s="746"/>
      <c r="P13" s="746"/>
      <c r="Q13" s="746"/>
      <c r="R13" s="746"/>
      <c r="S13" s="742"/>
      <c r="T13" s="742"/>
      <c r="U13" s="742"/>
      <c r="V13" s="742"/>
      <c r="W13" s="747"/>
    </row>
    <row r="14" spans="1:23" ht="17.100000000000001" customHeight="1">
      <c r="A14" s="206"/>
    </row>
    <row r="15" spans="1:23" ht="16.5" customHeight="1">
      <c r="A15" s="205"/>
      <c r="B15" s="102"/>
      <c r="C15" s="159"/>
      <c r="D15" s="1295"/>
      <c r="E15" s="1305"/>
      <c r="F15" s="1306"/>
      <c r="G15" s="1308"/>
      <c r="H15" s="1173"/>
      <c r="I15" s="1173">
        <v>1</v>
      </c>
      <c r="J15" s="1296"/>
      <c r="K15" s="1231" t="s">
        <v>84</v>
      </c>
      <c r="L15" s="1167"/>
      <c r="M15" s="1167" t="s">
        <v>92</v>
      </c>
      <c r="N15" s="1299"/>
      <c r="O15" s="1231" t="s">
        <v>84</v>
      </c>
      <c r="P15" s="1167"/>
      <c r="Q15" s="1167" t="s">
        <v>92</v>
      </c>
      <c r="R15" s="1300"/>
      <c r="S15" s="1231" t="s">
        <v>84</v>
      </c>
      <c r="T15" s="1084"/>
      <c r="U15" s="1084" t="s">
        <v>92</v>
      </c>
      <c r="V15" s="1113"/>
      <c r="W15" s="308"/>
    </row>
    <row r="16" spans="1:23" s="743" customFormat="1" ht="16.5" customHeight="1">
      <c r="A16" s="749"/>
      <c r="B16" s="744"/>
      <c r="C16" s="748"/>
      <c r="D16" s="1295"/>
      <c r="E16" s="1305"/>
      <c r="F16" s="1306"/>
      <c r="G16" s="1308"/>
      <c r="H16" s="1173"/>
      <c r="I16" s="1173"/>
      <c r="J16" s="1296"/>
      <c r="K16" s="1231"/>
      <c r="L16" s="1167"/>
      <c r="M16" s="1167"/>
      <c r="N16" s="1299"/>
      <c r="O16" s="1231"/>
      <c r="P16" s="1167"/>
      <c r="Q16" s="1167"/>
      <c r="R16" s="1300"/>
      <c r="S16" s="1231"/>
      <c r="T16" s="1086"/>
      <c r="U16" s="745"/>
      <c r="V16" s="746" t="s">
        <v>714</v>
      </c>
      <c r="W16" s="747"/>
    </row>
    <row r="17" spans="1:36" ht="17.100000000000001" customHeight="1">
      <c r="A17" s="205"/>
      <c r="B17" s="102"/>
      <c r="C17" s="159"/>
      <c r="D17" s="1295"/>
      <c r="E17" s="1305"/>
      <c r="F17" s="1306"/>
      <c r="G17" s="1308"/>
      <c r="H17" s="1173"/>
      <c r="I17" s="1173"/>
      <c r="J17" s="1297"/>
      <c r="K17" s="1231"/>
      <c r="L17" s="1167"/>
      <c r="M17" s="1167"/>
      <c r="N17" s="1300"/>
      <c r="O17" s="1231"/>
      <c r="P17" s="1085"/>
      <c r="Q17" s="745"/>
      <c r="R17" s="746" t="s">
        <v>713</v>
      </c>
      <c r="S17" s="742"/>
      <c r="T17" s="742"/>
      <c r="U17" s="742"/>
      <c r="V17" s="742"/>
      <c r="W17" s="747"/>
    </row>
    <row r="18" spans="1:36" ht="17.100000000000001" customHeight="1">
      <c r="A18" s="205"/>
      <c r="B18" s="102"/>
      <c r="C18" s="159"/>
      <c r="D18" s="1295"/>
      <c r="E18" s="1305"/>
      <c r="F18" s="1306"/>
      <c r="G18" s="1308"/>
      <c r="H18" s="1173"/>
      <c r="I18" s="1173"/>
      <c r="J18" s="1297"/>
      <c r="K18" s="1231"/>
      <c r="L18" s="745"/>
      <c r="M18" s="746"/>
      <c r="N18" s="746" t="s">
        <v>411</v>
      </c>
      <c r="O18" s="746"/>
      <c r="P18" s="746"/>
      <c r="Q18" s="746"/>
      <c r="R18" s="746"/>
      <c r="S18" s="742"/>
      <c r="T18" s="742"/>
      <c r="U18" s="742"/>
      <c r="V18" s="742"/>
      <c r="W18" s="747"/>
    </row>
    <row r="19" spans="1:36" ht="17.100000000000001" customHeight="1">
      <c r="A19" s="205"/>
      <c r="B19" s="102"/>
      <c r="C19" s="159"/>
      <c r="D19" s="1295"/>
      <c r="E19" s="1305"/>
      <c r="F19" s="1306"/>
      <c r="G19" s="1308"/>
      <c r="H19" s="745"/>
      <c r="I19" s="746"/>
      <c r="J19" s="746"/>
      <c r="K19" s="746"/>
      <c r="L19" s="746"/>
      <c r="M19" s="746"/>
      <c r="N19" s="746"/>
      <c r="O19" s="746"/>
      <c r="P19" s="746"/>
      <c r="Q19" s="746"/>
      <c r="R19" s="746"/>
      <c r="S19" s="742"/>
      <c r="T19" s="742"/>
      <c r="U19" s="742"/>
      <c r="V19" s="742"/>
      <c r="W19" s="747"/>
    </row>
    <row r="20" spans="1:36" ht="17.100000000000001" customHeight="1">
      <c r="A20" s="206"/>
    </row>
    <row r="21" spans="1:36" s="35" customFormat="1" ht="17.100000000000001" customHeight="1">
      <c r="A21" s="35" t="s">
        <v>13</v>
      </c>
      <c r="C21" s="35" t="s">
        <v>92</v>
      </c>
    </row>
    <row r="27" spans="1:36" ht="17.100000000000001" customHeight="1">
      <c r="O27" s="1298" t="s">
        <v>297</v>
      </c>
      <c r="P27" s="1298"/>
      <c r="Q27" s="1298"/>
      <c r="R27" s="1258" t="s">
        <v>269</v>
      </c>
      <c r="S27" s="1258"/>
      <c r="T27" s="1258"/>
      <c r="U27" s="1216" t="s">
        <v>340</v>
      </c>
      <c r="W27" s="1309"/>
    </row>
    <row r="28" spans="1:36" ht="17.100000000000001" customHeight="1">
      <c r="O28" s="1257" t="s">
        <v>604</v>
      </c>
      <c r="P28" s="1257" t="s">
        <v>270</v>
      </c>
      <c r="Q28" s="1257"/>
      <c r="R28" s="1258"/>
      <c r="S28" s="1258"/>
      <c r="T28" s="1258"/>
      <c r="U28" s="1216"/>
      <c r="W28" s="1309"/>
    </row>
    <row r="29" spans="1:36" ht="37.5" customHeight="1">
      <c r="O29" s="1257"/>
      <c r="P29" s="104" t="s">
        <v>605</v>
      </c>
      <c r="Q29" s="104" t="s">
        <v>6</v>
      </c>
      <c r="R29" s="105" t="s">
        <v>273</v>
      </c>
      <c r="S29" s="1259" t="s">
        <v>272</v>
      </c>
      <c r="T29" s="1259"/>
      <c r="U29" s="1216"/>
      <c r="W29" s="1309"/>
    </row>
    <row r="30" spans="1:36" ht="17.100000000000001" customHeight="1">
      <c r="G30" s="157"/>
      <c r="H30" s="157"/>
      <c r="I30" s="157"/>
      <c r="J30" s="157"/>
      <c r="K30" s="157"/>
      <c r="L30" s="122"/>
      <c r="M30" s="433" t="s">
        <v>182</v>
      </c>
      <c r="N30" s="434"/>
      <c r="O30" s="1310"/>
      <c r="P30" s="1310"/>
      <c r="Q30" s="1310"/>
      <c r="R30" s="1310"/>
      <c r="S30" s="1310"/>
      <c r="T30" s="1310"/>
      <c r="U30" s="1310"/>
      <c r="V30" s="122"/>
      <c r="W30" s="122"/>
      <c r="X30" s="204"/>
      <c r="Y30" s="204"/>
      <c r="Z30" s="204"/>
      <c r="AA30" s="204"/>
      <c r="AB30" s="204"/>
      <c r="AC30" s="204"/>
      <c r="AD30" s="204"/>
      <c r="AE30" s="204"/>
      <c r="AF30" s="204"/>
      <c r="AG30" s="204"/>
      <c r="AH30" s="204"/>
      <c r="AI30" s="204"/>
      <c r="AJ30" s="204"/>
    </row>
    <row r="31" spans="1:36" s="524" customFormat="1" ht="22.5">
      <c r="A31" s="1235">
        <v>1</v>
      </c>
      <c r="B31" s="848"/>
      <c r="C31" s="848"/>
      <c r="D31" s="848"/>
      <c r="E31" s="849"/>
      <c r="F31" s="850"/>
      <c r="G31" s="850"/>
      <c r="H31" s="850"/>
      <c r="I31" s="851"/>
      <c r="J31" s="846"/>
      <c r="K31" s="853"/>
      <c r="L31" s="594">
        <f>mergeValue(A31)</f>
        <v>1</v>
      </c>
      <c r="M31" s="642" t="s">
        <v>20</v>
      </c>
      <c r="N31" s="647"/>
      <c r="O31" s="1291"/>
      <c r="P31" s="1292"/>
      <c r="Q31" s="1292"/>
      <c r="R31" s="1292"/>
      <c r="S31" s="1292"/>
      <c r="T31" s="1292"/>
      <c r="U31" s="1292"/>
      <c r="V31" s="1293"/>
      <c r="W31" s="631" t="s">
        <v>475</v>
      </c>
      <c r="X31" s="586"/>
      <c r="Y31" s="590"/>
      <c r="Z31" s="590" t="str">
        <f t="shared" ref="Z31:Z44" si="0">IF(M31="","",M31 )</f>
        <v>Наименование тарифа</v>
      </c>
      <c r="AA31" s="590"/>
      <c r="AB31" s="590"/>
      <c r="AC31" s="590"/>
      <c r="AD31" s="586"/>
      <c r="AE31" s="586"/>
      <c r="AF31" s="586"/>
      <c r="AG31" s="586"/>
      <c r="AH31" s="586"/>
      <c r="AI31" s="586"/>
      <c r="AJ31" s="586"/>
    </row>
    <row r="32" spans="1:36" s="524" customFormat="1" ht="22.5">
      <c r="A32" s="1235"/>
      <c r="B32" s="1235">
        <v>1</v>
      </c>
      <c r="C32" s="848"/>
      <c r="D32" s="848"/>
      <c r="E32" s="850"/>
      <c r="F32" s="850"/>
      <c r="G32" s="850"/>
      <c r="H32" s="850"/>
      <c r="I32" s="845"/>
      <c r="J32" s="844"/>
      <c r="K32" s="847"/>
      <c r="L32" s="594" t="str">
        <f>mergeValue(A32) &amp;"."&amp; mergeValue(B32)</f>
        <v>1.1</v>
      </c>
      <c r="M32" s="547" t="s">
        <v>16</v>
      </c>
      <c r="N32" s="647"/>
      <c r="O32" s="1291"/>
      <c r="P32" s="1292"/>
      <c r="Q32" s="1292"/>
      <c r="R32" s="1292"/>
      <c r="S32" s="1292"/>
      <c r="T32" s="1292"/>
      <c r="U32" s="1292"/>
      <c r="V32" s="1293"/>
      <c r="W32" s="631" t="s">
        <v>476</v>
      </c>
      <c r="X32" s="586"/>
      <c r="Y32" s="590"/>
      <c r="Z32" s="590" t="str">
        <f t="shared" si="0"/>
        <v>Территория действия тарифа</v>
      </c>
      <c r="AA32" s="590"/>
      <c r="AB32" s="590"/>
      <c r="AC32" s="590"/>
      <c r="AD32" s="586"/>
      <c r="AE32" s="586"/>
      <c r="AF32" s="586"/>
      <c r="AG32" s="586"/>
      <c r="AH32" s="586"/>
      <c r="AI32" s="586"/>
      <c r="AJ32" s="586"/>
    </row>
    <row r="33" spans="1:36" s="524" customFormat="1" ht="22.5">
      <c r="A33" s="1235"/>
      <c r="B33" s="1235"/>
      <c r="C33" s="1235">
        <v>1</v>
      </c>
      <c r="D33" s="848"/>
      <c r="E33" s="850"/>
      <c r="F33" s="850"/>
      <c r="G33" s="850"/>
      <c r="H33" s="850"/>
      <c r="I33" s="852"/>
      <c r="J33" s="844"/>
      <c r="K33" s="847"/>
      <c r="L33" s="594" t="str">
        <f>mergeValue(A33) &amp;"."&amp; mergeValue(B33)&amp;"."&amp; mergeValue(C33)</f>
        <v>1.1.1</v>
      </c>
      <c r="M33" s="548" t="s">
        <v>7</v>
      </c>
      <c r="N33" s="647"/>
      <c r="O33" s="1291"/>
      <c r="P33" s="1292"/>
      <c r="Q33" s="1292"/>
      <c r="R33" s="1292"/>
      <c r="S33" s="1292"/>
      <c r="T33" s="1292"/>
      <c r="U33" s="1292"/>
      <c r="V33" s="1293"/>
      <c r="W33" s="631" t="s">
        <v>632</v>
      </c>
      <c r="X33" s="586"/>
      <c r="Y33" s="590"/>
      <c r="Z33" s="590" t="str">
        <f t="shared" si="0"/>
        <v xml:space="preserve">Наименование системы теплоснабжения </v>
      </c>
      <c r="AA33" s="590"/>
      <c r="AB33" s="590"/>
      <c r="AC33" s="590"/>
      <c r="AD33" s="586"/>
      <c r="AE33" s="586"/>
      <c r="AF33" s="586"/>
      <c r="AG33" s="586"/>
      <c r="AH33" s="586"/>
      <c r="AI33" s="586"/>
      <c r="AJ33" s="586"/>
    </row>
    <row r="34" spans="1:36" s="524" customFormat="1" ht="22.5">
      <c r="A34" s="1235"/>
      <c r="B34" s="1235"/>
      <c r="C34" s="1235"/>
      <c r="D34" s="1235">
        <v>1</v>
      </c>
      <c r="E34" s="850"/>
      <c r="F34" s="850"/>
      <c r="G34" s="850"/>
      <c r="H34" s="850"/>
      <c r="I34" s="852"/>
      <c r="J34" s="844"/>
      <c r="K34" s="847"/>
      <c r="L34" s="594" t="str">
        <f>mergeValue(A34) &amp;"."&amp; mergeValue(B34)&amp;"."&amp; mergeValue(C34)&amp;"."&amp; mergeValue(D34)</f>
        <v>1.1.1.1</v>
      </c>
      <c r="M34" s="549" t="s">
        <v>22</v>
      </c>
      <c r="N34" s="647"/>
      <c r="O34" s="1291"/>
      <c r="P34" s="1292"/>
      <c r="Q34" s="1292"/>
      <c r="R34" s="1292"/>
      <c r="S34" s="1292"/>
      <c r="T34" s="1292"/>
      <c r="U34" s="1292"/>
      <c r="V34" s="1293"/>
      <c r="W34" s="631" t="s">
        <v>633</v>
      </c>
      <c r="X34" s="586"/>
      <c r="Y34" s="590"/>
      <c r="Z34" s="590" t="str">
        <f t="shared" si="0"/>
        <v xml:space="preserve">Источник тепловой энергии  </v>
      </c>
      <c r="AA34" s="590"/>
      <c r="AB34" s="590"/>
      <c r="AC34" s="590"/>
      <c r="AD34" s="586"/>
      <c r="AE34" s="586"/>
      <c r="AF34" s="586"/>
      <c r="AG34" s="586"/>
      <c r="AH34" s="586"/>
      <c r="AI34" s="586"/>
      <c r="AJ34" s="586"/>
    </row>
    <row r="35" spans="1:36" s="524" customFormat="1" ht="101.25">
      <c r="A35" s="1235"/>
      <c r="B35" s="1235"/>
      <c r="C35" s="1235"/>
      <c r="D35" s="1235"/>
      <c r="E35" s="1235">
        <v>1</v>
      </c>
      <c r="F35" s="850"/>
      <c r="G35" s="850"/>
      <c r="H35" s="848">
        <v>1</v>
      </c>
      <c r="I35" s="1235">
        <v>1</v>
      </c>
      <c r="J35" s="850"/>
      <c r="K35" s="855"/>
      <c r="L35" s="594" t="str">
        <f>mergeValue(A35) &amp;"."&amp; mergeValue(B35)&amp;"."&amp; mergeValue(C35)&amp;"."&amp; mergeValue(D35)&amp;"."&amp; mergeValue(E35)</f>
        <v>1.1.1.1.1</v>
      </c>
      <c r="M35" s="555" t="s">
        <v>9</v>
      </c>
      <c r="N35" s="647"/>
      <c r="O35" s="1238"/>
      <c r="P35" s="1239"/>
      <c r="Q35" s="1239"/>
      <c r="R35" s="1239"/>
      <c r="S35" s="1239"/>
      <c r="T35" s="1239"/>
      <c r="U35" s="1239"/>
      <c r="V35" s="1240"/>
      <c r="W35" s="631" t="s">
        <v>637</v>
      </c>
      <c r="X35" s="586"/>
      <c r="Y35" s="590"/>
      <c r="Z35" s="590" t="str">
        <f t="shared" si="0"/>
        <v>Схема подключения теплопотребляющей установки к коллектору источника тепловой энергии</v>
      </c>
      <c r="AA35" s="590"/>
      <c r="AB35" s="590"/>
      <c r="AC35" s="590"/>
      <c r="AD35" s="586"/>
      <c r="AE35" s="586"/>
      <c r="AF35" s="586"/>
      <c r="AG35" s="586"/>
      <c r="AH35" s="586"/>
      <c r="AI35" s="586"/>
      <c r="AJ35" s="586"/>
    </row>
    <row r="36" spans="1:36" s="524" customFormat="1" ht="90">
      <c r="A36" s="1235"/>
      <c r="B36" s="1235"/>
      <c r="C36" s="1235"/>
      <c r="D36" s="1235"/>
      <c r="E36" s="1235"/>
      <c r="F36" s="1235">
        <v>1</v>
      </c>
      <c r="G36" s="848"/>
      <c r="H36" s="848"/>
      <c r="I36" s="1235"/>
      <c r="J36" s="1235">
        <v>1</v>
      </c>
      <c r="K36" s="856"/>
      <c r="L36" s="594" t="str">
        <f>mergeValue(A36) &amp;"."&amp; mergeValue(B36)&amp;"."&amp; mergeValue(C36)&amp;"."&amp; mergeValue(D36)&amp;"."&amp; mergeValue(E36)&amp;"."&amp; mergeValue(F36)</f>
        <v>1.1.1.1.1.1</v>
      </c>
      <c r="M36" s="556" t="s">
        <v>10</v>
      </c>
      <c r="N36" s="647"/>
      <c r="O36" s="1238"/>
      <c r="P36" s="1239"/>
      <c r="Q36" s="1239"/>
      <c r="R36" s="1239"/>
      <c r="S36" s="1239"/>
      <c r="T36" s="1239"/>
      <c r="U36" s="1239"/>
      <c r="V36" s="1240"/>
      <c r="W36" s="631" t="s">
        <v>635</v>
      </c>
      <c r="X36" s="586"/>
      <c r="Y36" s="590"/>
      <c r="Z36" s="590" t="str">
        <f t="shared" si="0"/>
        <v>Группа потребителей</v>
      </c>
      <c r="AA36" s="590"/>
      <c r="AB36" s="590"/>
      <c r="AC36" s="590"/>
      <c r="AD36" s="586"/>
      <c r="AE36" s="586"/>
      <c r="AF36" s="586"/>
      <c r="AG36" s="586"/>
      <c r="AH36" s="586"/>
      <c r="AI36" s="586"/>
      <c r="AJ36" s="586"/>
    </row>
    <row r="37" spans="1:36" s="524" customFormat="1" ht="195.75" customHeight="1">
      <c r="A37" s="1235"/>
      <c r="B37" s="1235"/>
      <c r="C37" s="1235"/>
      <c r="D37" s="1235"/>
      <c r="E37" s="1235"/>
      <c r="F37" s="1235"/>
      <c r="G37" s="848">
        <v>1</v>
      </c>
      <c r="H37" s="848"/>
      <c r="I37" s="1235"/>
      <c r="J37" s="1235"/>
      <c r="K37" s="856">
        <v>1</v>
      </c>
      <c r="L37" s="594" t="str">
        <f>mergeValue(A37) &amp;"."&amp; mergeValue(B37)&amp;"."&amp; mergeValue(C37)&amp;"."&amp; mergeValue(D37)&amp;"."&amp; mergeValue(E37)&amp;"."&amp; mergeValue(F37)&amp;"."&amp; mergeValue(G37)</f>
        <v>1.1.1.1.1.1.1</v>
      </c>
      <c r="M37" s="1066"/>
      <c r="N37" s="647"/>
      <c r="O37" s="563"/>
      <c r="P37" s="563"/>
      <c r="Q37" s="1091"/>
      <c r="R37" s="1230"/>
      <c r="S37" s="1231" t="s">
        <v>83</v>
      </c>
      <c r="T37" s="1230"/>
      <c r="U37" s="1231" t="s">
        <v>83</v>
      </c>
      <c r="V37" s="563"/>
      <c r="W37" s="1205" t="s">
        <v>654</v>
      </c>
      <c r="X37" s="586" t="str">
        <f>strCheckDate(O38:V38)</f>
        <v/>
      </c>
      <c r="Y37" s="590"/>
      <c r="Z37" s="590" t="str">
        <f t="shared" si="0"/>
        <v/>
      </c>
      <c r="AA37" s="590"/>
      <c r="AB37" s="590"/>
      <c r="AC37" s="590"/>
      <c r="AD37" s="586"/>
      <c r="AE37" s="586"/>
      <c r="AF37" s="586"/>
      <c r="AG37" s="586"/>
      <c r="AH37" s="586"/>
      <c r="AI37" s="586"/>
      <c r="AJ37" s="586"/>
    </row>
    <row r="38" spans="1:36" s="524" customFormat="1" ht="14.25" hidden="1" customHeight="1">
      <c r="A38" s="1235"/>
      <c r="B38" s="1235"/>
      <c r="C38" s="1235"/>
      <c r="D38" s="1235"/>
      <c r="E38" s="1235"/>
      <c r="F38" s="1235"/>
      <c r="G38" s="848"/>
      <c r="H38" s="848"/>
      <c r="I38" s="1235"/>
      <c r="J38" s="1235"/>
      <c r="K38" s="856"/>
      <c r="L38" s="601"/>
      <c r="M38" s="647"/>
      <c r="N38" s="647"/>
      <c r="O38" s="563"/>
      <c r="P38" s="563"/>
      <c r="Q38" s="585" t="str">
        <f>R37 &amp; "-" &amp; T37</f>
        <v>-</v>
      </c>
      <c r="R38" s="1230"/>
      <c r="S38" s="1231"/>
      <c r="T38" s="1230"/>
      <c r="U38" s="1231"/>
      <c r="V38" s="563"/>
      <c r="W38" s="1205"/>
      <c r="X38" s="586"/>
      <c r="Y38" s="590"/>
      <c r="Z38" s="590" t="str">
        <f t="shared" si="0"/>
        <v/>
      </c>
      <c r="AA38" s="590"/>
      <c r="AB38" s="590"/>
      <c r="AC38" s="590"/>
      <c r="AD38" s="586"/>
      <c r="AE38" s="586"/>
      <c r="AF38" s="586"/>
      <c r="AG38" s="586"/>
      <c r="AH38" s="586"/>
      <c r="AI38" s="586"/>
      <c r="AJ38" s="586"/>
    </row>
    <row r="39" spans="1:36" s="524" customFormat="1" ht="15" customHeight="1">
      <c r="A39" s="1235"/>
      <c r="B39" s="1235"/>
      <c r="C39" s="1235"/>
      <c r="D39" s="1235"/>
      <c r="E39" s="1235"/>
      <c r="F39" s="1235"/>
      <c r="G39" s="850"/>
      <c r="H39" s="848"/>
      <c r="I39" s="1235"/>
      <c r="J39" s="1235"/>
      <c r="K39" s="855"/>
      <c r="L39" s="539"/>
      <c r="M39" s="558" t="s">
        <v>25</v>
      </c>
      <c r="N39" s="565"/>
      <c r="O39" s="565"/>
      <c r="P39" s="565"/>
      <c r="Q39" s="565"/>
      <c r="R39" s="565"/>
      <c r="S39" s="565"/>
      <c r="T39" s="565"/>
      <c r="U39" s="565"/>
      <c r="V39" s="561"/>
      <c r="W39" s="1205"/>
      <c r="X39" s="586"/>
      <c r="Y39" s="590"/>
      <c r="Z39" s="590" t="str">
        <f t="shared" si="0"/>
        <v>Добавить вид теплоносителя (параметры теплоносителя)</v>
      </c>
      <c r="AA39" s="590"/>
      <c r="AB39" s="590"/>
      <c r="AC39" s="590"/>
      <c r="AD39" s="586"/>
      <c r="AE39" s="586"/>
      <c r="AF39" s="586"/>
      <c r="AG39" s="586"/>
      <c r="AH39" s="586"/>
      <c r="AI39" s="586"/>
      <c r="AJ39" s="586"/>
    </row>
    <row r="40" spans="1:36" s="524" customFormat="1" ht="15" customHeight="1">
      <c r="A40" s="1235"/>
      <c r="B40" s="1235"/>
      <c r="C40" s="1235"/>
      <c r="D40" s="1235"/>
      <c r="E40" s="1235"/>
      <c r="F40" s="850"/>
      <c r="G40" s="850"/>
      <c r="H40" s="848"/>
      <c r="I40" s="1235"/>
      <c r="J40" s="850"/>
      <c r="K40" s="855"/>
      <c r="L40" s="539"/>
      <c r="M40" s="557" t="s">
        <v>11</v>
      </c>
      <c r="N40" s="565"/>
      <c r="O40" s="565"/>
      <c r="P40" s="565"/>
      <c r="Q40" s="565"/>
      <c r="R40" s="565"/>
      <c r="S40" s="565"/>
      <c r="T40" s="565"/>
      <c r="U40" s="564"/>
      <c r="V40" s="565"/>
      <c r="W40" s="666"/>
      <c r="X40" s="586"/>
      <c r="Y40" s="590"/>
      <c r="Z40" s="590" t="str">
        <f t="shared" si="0"/>
        <v>Добавить группу потребителей</v>
      </c>
      <c r="AA40" s="590"/>
      <c r="AB40" s="590"/>
      <c r="AC40" s="590"/>
      <c r="AD40" s="586"/>
      <c r="AE40" s="586"/>
      <c r="AF40" s="586"/>
      <c r="AG40" s="586"/>
      <c r="AH40" s="586"/>
      <c r="AI40" s="586"/>
      <c r="AJ40" s="586"/>
    </row>
    <row r="41" spans="1:36" s="524" customFormat="1" ht="15" customHeight="1">
      <c r="A41" s="1235"/>
      <c r="B41" s="1235"/>
      <c r="C41" s="1235"/>
      <c r="D41" s="1235"/>
      <c r="E41" s="854"/>
      <c r="F41" s="850"/>
      <c r="G41" s="850"/>
      <c r="H41" s="850"/>
      <c r="I41" s="846"/>
      <c r="J41" s="843"/>
      <c r="K41" s="853"/>
      <c r="L41" s="539"/>
      <c r="M41" s="552" t="s">
        <v>12</v>
      </c>
      <c r="N41" s="565"/>
      <c r="O41" s="565"/>
      <c r="P41" s="565"/>
      <c r="Q41" s="565"/>
      <c r="R41" s="565"/>
      <c r="S41" s="565"/>
      <c r="T41" s="565"/>
      <c r="U41" s="564"/>
      <c r="V41" s="565"/>
      <c r="W41" s="666"/>
      <c r="X41" s="586"/>
      <c r="Y41" s="590"/>
      <c r="Z41" s="590" t="str">
        <f t="shared" si="0"/>
        <v>Добавить схему подключения</v>
      </c>
      <c r="AA41" s="590"/>
      <c r="AB41" s="590"/>
      <c r="AC41" s="590"/>
      <c r="AD41" s="586"/>
      <c r="AE41" s="586"/>
      <c r="AF41" s="586"/>
      <c r="AG41" s="586"/>
      <c r="AH41" s="586"/>
      <c r="AI41" s="586"/>
      <c r="AJ41" s="586"/>
    </row>
    <row r="42" spans="1:36" s="524" customFormat="1" ht="15" customHeight="1">
      <c r="A42" s="1235"/>
      <c r="B42" s="1235"/>
      <c r="C42" s="1235"/>
      <c r="D42" s="854"/>
      <c r="E42" s="854"/>
      <c r="F42" s="850"/>
      <c r="G42" s="850"/>
      <c r="H42" s="850"/>
      <c r="I42" s="846"/>
      <c r="J42" s="843"/>
      <c r="K42" s="853"/>
      <c r="L42" s="539"/>
      <c r="M42" s="551" t="s">
        <v>17</v>
      </c>
      <c r="N42" s="565"/>
      <c r="O42" s="565"/>
      <c r="P42" s="565"/>
      <c r="Q42" s="565"/>
      <c r="R42" s="565"/>
      <c r="S42" s="565"/>
      <c r="T42" s="565"/>
      <c r="U42" s="564"/>
      <c r="V42" s="565"/>
      <c r="W42" s="666"/>
      <c r="X42" s="586"/>
      <c r="Y42" s="590"/>
      <c r="Z42" s="590" t="str">
        <f t="shared" si="0"/>
        <v>Добавить источник тепловой энергии</v>
      </c>
      <c r="AA42" s="590"/>
      <c r="AB42" s="590"/>
      <c r="AC42" s="590"/>
      <c r="AD42" s="586"/>
      <c r="AE42" s="586"/>
      <c r="AF42" s="586"/>
      <c r="AG42" s="586"/>
      <c r="AH42" s="586"/>
      <c r="AI42" s="586"/>
      <c r="AJ42" s="586"/>
    </row>
    <row r="43" spans="1:36" s="524" customFormat="1" ht="15" customHeight="1">
      <c r="A43" s="1235"/>
      <c r="B43" s="1235"/>
      <c r="C43" s="854"/>
      <c r="D43" s="854"/>
      <c r="E43" s="854"/>
      <c r="F43" s="854"/>
      <c r="G43" s="859"/>
      <c r="H43" s="846"/>
      <c r="I43" s="857"/>
      <c r="J43" s="843"/>
      <c r="K43" s="858"/>
      <c r="L43" s="539"/>
      <c r="M43" s="550" t="s">
        <v>18</v>
      </c>
      <c r="N43" s="565"/>
      <c r="O43" s="565"/>
      <c r="P43" s="565"/>
      <c r="Q43" s="565"/>
      <c r="R43" s="565"/>
      <c r="S43" s="565"/>
      <c r="T43" s="565"/>
      <c r="U43" s="564"/>
      <c r="V43" s="565"/>
      <c r="W43" s="666"/>
      <c r="X43" s="586"/>
      <c r="Y43" s="590"/>
      <c r="Z43" s="590" t="str">
        <f t="shared" si="0"/>
        <v>Добавить наименование системы теплоснабжения</v>
      </c>
      <c r="AA43" s="590"/>
      <c r="AB43" s="590"/>
      <c r="AC43" s="590"/>
      <c r="AD43" s="586"/>
      <c r="AE43" s="586"/>
      <c r="AF43" s="586"/>
      <c r="AG43" s="586"/>
      <c r="AH43" s="586"/>
      <c r="AI43" s="586"/>
      <c r="AJ43" s="586"/>
    </row>
    <row r="44" spans="1:36" s="524" customFormat="1" ht="15" customHeight="1">
      <c r="A44" s="1235"/>
      <c r="B44" s="854"/>
      <c r="C44" s="854"/>
      <c r="D44" s="854"/>
      <c r="E44" s="854"/>
      <c r="F44" s="854"/>
      <c r="G44" s="859"/>
      <c r="H44" s="846"/>
      <c r="I44" s="846"/>
      <c r="J44" s="843"/>
      <c r="K44" s="853"/>
      <c r="L44" s="539"/>
      <c r="M44" s="559" t="s">
        <v>19</v>
      </c>
      <c r="N44" s="565"/>
      <c r="O44" s="565"/>
      <c r="P44" s="565"/>
      <c r="Q44" s="565"/>
      <c r="R44" s="565"/>
      <c r="S44" s="565"/>
      <c r="T44" s="565"/>
      <c r="U44" s="564"/>
      <c r="V44" s="565"/>
      <c r="W44" s="666"/>
      <c r="X44" s="586"/>
      <c r="Y44" s="590"/>
      <c r="Z44" s="590" t="str">
        <f t="shared" si="0"/>
        <v>Добавить территорию действия тарифа</v>
      </c>
      <c r="AA44" s="590"/>
      <c r="AB44" s="590"/>
      <c r="AC44" s="590"/>
      <c r="AD44" s="586"/>
      <c r="AE44" s="586"/>
      <c r="AF44" s="586"/>
      <c r="AG44" s="586"/>
      <c r="AH44" s="586"/>
      <c r="AI44" s="586"/>
      <c r="AJ44" s="586"/>
    </row>
    <row r="45" spans="1:36" s="523" customFormat="1" ht="15" customHeight="1">
      <c r="A45" s="842"/>
      <c r="B45" s="842"/>
      <c r="C45" s="842"/>
      <c r="D45" s="842"/>
      <c r="E45" s="842"/>
      <c r="F45" s="842"/>
      <c r="G45" s="842"/>
      <c r="H45" s="842"/>
      <c r="I45" s="842"/>
      <c r="J45" s="842"/>
      <c r="K45" s="842"/>
      <c r="L45" s="494"/>
      <c r="M45" s="566" t="s">
        <v>308</v>
      </c>
      <c r="N45" s="565"/>
      <c r="O45" s="565"/>
      <c r="P45" s="565"/>
      <c r="Q45" s="565"/>
      <c r="R45" s="565"/>
      <c r="S45" s="565"/>
      <c r="T45" s="565"/>
      <c r="U45" s="564"/>
      <c r="V45" s="565"/>
      <c r="W45" s="666"/>
      <c r="X45" s="588"/>
      <c r="Y45" s="588"/>
      <c r="Z45" s="588"/>
      <c r="AA45" s="588"/>
      <c r="AB45" s="588"/>
      <c r="AC45" s="588"/>
      <c r="AD45" s="588"/>
      <c r="AE45" s="588"/>
      <c r="AF45" s="588"/>
      <c r="AG45" s="588"/>
      <c r="AH45" s="588"/>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48</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4" customFormat="1" ht="22.5">
      <c r="A49" s="1235">
        <v>1</v>
      </c>
      <c r="B49" s="866"/>
      <c r="C49" s="866"/>
      <c r="D49" s="866"/>
      <c r="E49" s="867"/>
      <c r="F49" s="868"/>
      <c r="G49" s="868"/>
      <c r="H49" s="868"/>
      <c r="I49" s="869"/>
      <c r="J49" s="864"/>
      <c r="K49" s="871"/>
      <c r="L49" s="594">
        <f>mergeValue(A49)</f>
        <v>1</v>
      </c>
      <c r="M49" s="642" t="s">
        <v>20</v>
      </c>
      <c r="N49" s="647"/>
      <c r="O49" s="1291"/>
      <c r="P49" s="1292"/>
      <c r="Q49" s="1292"/>
      <c r="R49" s="1292"/>
      <c r="S49" s="1292"/>
      <c r="T49" s="1292"/>
      <c r="U49" s="1292"/>
      <c r="V49" s="1293"/>
      <c r="W49" s="631" t="s">
        <v>475</v>
      </c>
      <c r="X49" s="586"/>
      <c r="Y49" s="590"/>
      <c r="Z49" s="590" t="str">
        <f t="shared" ref="Z49:Z62" si="1">IF(M49="","",M49 )</f>
        <v>Наименование тарифа</v>
      </c>
      <c r="AA49" s="590"/>
      <c r="AB49" s="590"/>
      <c r="AC49" s="590"/>
      <c r="AD49" s="586"/>
      <c r="AE49" s="586"/>
      <c r="AF49" s="586"/>
      <c r="AG49" s="586"/>
      <c r="AH49" s="586"/>
      <c r="AI49" s="586"/>
      <c r="AJ49" s="586"/>
    </row>
    <row r="50" spans="1:36" s="524" customFormat="1" ht="22.5">
      <c r="A50" s="1235"/>
      <c r="B50" s="1235">
        <v>1</v>
      </c>
      <c r="C50" s="866"/>
      <c r="D50" s="866"/>
      <c r="E50" s="868"/>
      <c r="F50" s="868"/>
      <c r="G50" s="868"/>
      <c r="H50" s="868"/>
      <c r="I50" s="863"/>
      <c r="J50" s="862"/>
      <c r="K50" s="865"/>
      <c r="L50" s="594" t="str">
        <f>mergeValue(A50) &amp;"."&amp; mergeValue(B50)</f>
        <v>1.1</v>
      </c>
      <c r="M50" s="547" t="s">
        <v>16</v>
      </c>
      <c r="N50" s="647"/>
      <c r="O50" s="1291"/>
      <c r="P50" s="1292"/>
      <c r="Q50" s="1292"/>
      <c r="R50" s="1292"/>
      <c r="S50" s="1292"/>
      <c r="T50" s="1292"/>
      <c r="U50" s="1292"/>
      <c r="V50" s="1293"/>
      <c r="W50" s="631" t="s">
        <v>476</v>
      </c>
      <c r="X50" s="586"/>
      <c r="Y50" s="590"/>
      <c r="Z50" s="590" t="str">
        <f t="shared" si="1"/>
        <v>Территория действия тарифа</v>
      </c>
      <c r="AA50" s="590"/>
      <c r="AB50" s="590"/>
      <c r="AC50" s="590"/>
      <c r="AD50" s="586"/>
      <c r="AE50" s="586"/>
      <c r="AF50" s="586"/>
      <c r="AG50" s="586"/>
      <c r="AH50" s="586"/>
      <c r="AI50" s="586"/>
      <c r="AJ50" s="586"/>
    </row>
    <row r="51" spans="1:36" s="524" customFormat="1" ht="22.5">
      <c r="A51" s="1235"/>
      <c r="B51" s="1235"/>
      <c r="C51" s="1235">
        <v>1</v>
      </c>
      <c r="D51" s="866"/>
      <c r="E51" s="868"/>
      <c r="F51" s="868"/>
      <c r="G51" s="868"/>
      <c r="H51" s="868"/>
      <c r="I51" s="870"/>
      <c r="J51" s="862"/>
      <c r="K51" s="865"/>
      <c r="L51" s="594" t="str">
        <f>mergeValue(A51) &amp;"."&amp; mergeValue(B51)&amp;"."&amp; mergeValue(C51)</f>
        <v>1.1.1</v>
      </c>
      <c r="M51" s="548" t="s">
        <v>7</v>
      </c>
      <c r="N51" s="647"/>
      <c r="O51" s="1291"/>
      <c r="P51" s="1292"/>
      <c r="Q51" s="1292"/>
      <c r="R51" s="1292"/>
      <c r="S51" s="1292"/>
      <c r="T51" s="1292"/>
      <c r="U51" s="1292"/>
      <c r="V51" s="1293"/>
      <c r="W51" s="631" t="s">
        <v>632</v>
      </c>
      <c r="X51" s="586"/>
      <c r="Y51" s="590"/>
      <c r="Z51" s="590" t="str">
        <f t="shared" si="1"/>
        <v xml:space="preserve">Наименование системы теплоснабжения </v>
      </c>
      <c r="AA51" s="590"/>
      <c r="AB51" s="590"/>
      <c r="AC51" s="590"/>
      <c r="AD51" s="586"/>
      <c r="AE51" s="586"/>
      <c r="AF51" s="586"/>
      <c r="AG51" s="586"/>
      <c r="AH51" s="586"/>
      <c r="AI51" s="586"/>
      <c r="AJ51" s="586"/>
    </row>
    <row r="52" spans="1:36" s="524" customFormat="1" ht="22.5">
      <c r="A52" s="1235"/>
      <c r="B52" s="1235"/>
      <c r="C52" s="1235"/>
      <c r="D52" s="1235">
        <v>1</v>
      </c>
      <c r="E52" s="868"/>
      <c r="F52" s="868"/>
      <c r="G52" s="868"/>
      <c r="H52" s="868"/>
      <c r="I52" s="870"/>
      <c r="J52" s="862"/>
      <c r="K52" s="865"/>
      <c r="L52" s="594" t="str">
        <f>mergeValue(A52) &amp;"."&amp; mergeValue(B52)&amp;"."&amp; mergeValue(C52)&amp;"."&amp; mergeValue(D52)</f>
        <v>1.1.1.1</v>
      </c>
      <c r="M52" s="549" t="s">
        <v>22</v>
      </c>
      <c r="N52" s="647"/>
      <c r="O52" s="1291"/>
      <c r="P52" s="1292"/>
      <c r="Q52" s="1292"/>
      <c r="R52" s="1292"/>
      <c r="S52" s="1292"/>
      <c r="T52" s="1292"/>
      <c r="U52" s="1292"/>
      <c r="V52" s="1293"/>
      <c r="W52" s="631" t="s">
        <v>633</v>
      </c>
      <c r="X52" s="586"/>
      <c r="Y52" s="590"/>
      <c r="Z52" s="590" t="str">
        <f t="shared" si="1"/>
        <v xml:space="preserve">Источник тепловой энергии  </v>
      </c>
      <c r="AA52" s="590"/>
      <c r="AB52" s="590"/>
      <c r="AC52" s="590"/>
      <c r="AD52" s="586"/>
      <c r="AE52" s="586"/>
      <c r="AF52" s="586"/>
      <c r="AG52" s="586"/>
      <c r="AH52" s="586"/>
      <c r="AI52" s="586"/>
      <c r="AJ52" s="586"/>
    </row>
    <row r="53" spans="1:36" s="524" customFormat="1" ht="101.25">
      <c r="A53" s="1235"/>
      <c r="B53" s="1235"/>
      <c r="C53" s="1235"/>
      <c r="D53" s="1235"/>
      <c r="E53" s="1235">
        <v>1</v>
      </c>
      <c r="F53" s="868"/>
      <c r="G53" s="868"/>
      <c r="H53" s="866">
        <v>1</v>
      </c>
      <c r="I53" s="1235">
        <v>1</v>
      </c>
      <c r="J53" s="868"/>
      <c r="K53" s="873"/>
      <c r="L53" s="594" t="str">
        <f>mergeValue(A53) &amp;"."&amp; mergeValue(B53)&amp;"."&amp; mergeValue(C53)&amp;"."&amp; mergeValue(D53)&amp;"."&amp; mergeValue(E53)</f>
        <v>1.1.1.1.1</v>
      </c>
      <c r="M53" s="555" t="s">
        <v>9</v>
      </c>
      <c r="N53" s="647"/>
      <c r="O53" s="1238"/>
      <c r="P53" s="1239"/>
      <c r="Q53" s="1239"/>
      <c r="R53" s="1239"/>
      <c r="S53" s="1239"/>
      <c r="T53" s="1239"/>
      <c r="U53" s="1239"/>
      <c r="V53" s="1240"/>
      <c r="W53" s="631" t="s">
        <v>637</v>
      </c>
      <c r="X53" s="586"/>
      <c r="Y53" s="590"/>
      <c r="Z53" s="590" t="str">
        <f t="shared" si="1"/>
        <v>Схема подключения теплопотребляющей установки к коллектору источника тепловой энергии</v>
      </c>
      <c r="AA53" s="590"/>
      <c r="AB53" s="590"/>
      <c r="AC53" s="590"/>
      <c r="AD53" s="586"/>
      <c r="AE53" s="586"/>
      <c r="AF53" s="586"/>
      <c r="AG53" s="586"/>
      <c r="AH53" s="586"/>
      <c r="AI53" s="586"/>
      <c r="AJ53" s="586"/>
    </row>
    <row r="54" spans="1:36" s="524" customFormat="1" ht="90">
      <c r="A54" s="1235"/>
      <c r="B54" s="1235"/>
      <c r="C54" s="1235"/>
      <c r="D54" s="1235"/>
      <c r="E54" s="1235"/>
      <c r="F54" s="1235">
        <v>1</v>
      </c>
      <c r="G54" s="866"/>
      <c r="H54" s="866"/>
      <c r="I54" s="1235"/>
      <c r="J54" s="1235">
        <v>1</v>
      </c>
      <c r="K54" s="874"/>
      <c r="L54" s="594" t="str">
        <f>mergeValue(A54) &amp;"."&amp; mergeValue(B54)&amp;"."&amp; mergeValue(C54)&amp;"."&amp; mergeValue(D54)&amp;"."&amp; mergeValue(E54)&amp;"."&amp; mergeValue(F54)</f>
        <v>1.1.1.1.1.1</v>
      </c>
      <c r="M54" s="556" t="s">
        <v>10</v>
      </c>
      <c r="N54" s="647"/>
      <c r="O54" s="1238"/>
      <c r="P54" s="1239"/>
      <c r="Q54" s="1239"/>
      <c r="R54" s="1239"/>
      <c r="S54" s="1239"/>
      <c r="T54" s="1239"/>
      <c r="U54" s="1239"/>
      <c r="V54" s="1240"/>
      <c r="W54" s="631" t="s">
        <v>635</v>
      </c>
      <c r="X54" s="586"/>
      <c r="Y54" s="590"/>
      <c r="Z54" s="590" t="str">
        <f t="shared" si="1"/>
        <v>Группа потребителей</v>
      </c>
      <c r="AA54" s="590"/>
      <c r="AB54" s="590"/>
      <c r="AC54" s="590"/>
      <c r="AD54" s="586"/>
      <c r="AE54" s="586"/>
      <c r="AF54" s="586"/>
      <c r="AG54" s="586"/>
      <c r="AH54" s="586"/>
      <c r="AI54" s="586"/>
      <c r="AJ54" s="586"/>
    </row>
    <row r="55" spans="1:36" s="524" customFormat="1" ht="195.75" customHeight="1">
      <c r="A55" s="1235"/>
      <c r="B55" s="1235"/>
      <c r="C55" s="1235"/>
      <c r="D55" s="1235"/>
      <c r="E55" s="1235"/>
      <c r="F55" s="1235"/>
      <c r="G55" s="866">
        <v>1</v>
      </c>
      <c r="H55" s="866"/>
      <c r="I55" s="1235"/>
      <c r="J55" s="1235"/>
      <c r="K55" s="874">
        <v>1</v>
      </c>
      <c r="L55" s="594" t="str">
        <f>mergeValue(A55) &amp;"."&amp; mergeValue(B55)&amp;"."&amp; mergeValue(C55)&amp;"."&amp; mergeValue(D55)&amp;"."&amp; mergeValue(E55)&amp;"."&amp; mergeValue(F55)&amp;"."&amp; mergeValue(G55)</f>
        <v>1.1.1.1.1.1.1</v>
      </c>
      <c r="M55" s="1066"/>
      <c r="N55" s="647"/>
      <c r="O55" s="563"/>
      <c r="P55" s="563"/>
      <c r="Q55" s="1091"/>
      <c r="R55" s="1230"/>
      <c r="S55" s="1231" t="s">
        <v>83</v>
      </c>
      <c r="T55" s="1230"/>
      <c r="U55" s="1231" t="s">
        <v>83</v>
      </c>
      <c r="V55" s="563"/>
      <c r="W55" s="1205" t="s">
        <v>654</v>
      </c>
      <c r="X55" s="586" t="str">
        <f>strCheckDate(O56:V56)</f>
        <v/>
      </c>
      <c r="Y55" s="590"/>
      <c r="Z55" s="590" t="str">
        <f t="shared" si="1"/>
        <v/>
      </c>
      <c r="AA55" s="590"/>
      <c r="AB55" s="590"/>
      <c r="AC55" s="590"/>
      <c r="AD55" s="586"/>
      <c r="AE55" s="586"/>
      <c r="AF55" s="586"/>
      <c r="AG55" s="586"/>
      <c r="AH55" s="586"/>
      <c r="AI55" s="586"/>
      <c r="AJ55" s="586"/>
    </row>
    <row r="56" spans="1:36" s="524" customFormat="1" ht="14.25" hidden="1" customHeight="1">
      <c r="A56" s="1235"/>
      <c r="B56" s="1235"/>
      <c r="C56" s="1235"/>
      <c r="D56" s="1235"/>
      <c r="E56" s="1235"/>
      <c r="F56" s="1235"/>
      <c r="G56" s="866"/>
      <c r="H56" s="866"/>
      <c r="I56" s="1235"/>
      <c r="J56" s="1235"/>
      <c r="K56" s="874"/>
      <c r="L56" s="601"/>
      <c r="M56" s="647"/>
      <c r="N56" s="647"/>
      <c r="O56" s="563"/>
      <c r="P56" s="563"/>
      <c r="Q56" s="585" t="str">
        <f>R55 &amp; "-" &amp; T55</f>
        <v>-</v>
      </c>
      <c r="R56" s="1230"/>
      <c r="S56" s="1231"/>
      <c r="T56" s="1230"/>
      <c r="U56" s="1231"/>
      <c r="V56" s="563"/>
      <c r="W56" s="1205"/>
      <c r="X56" s="586"/>
      <c r="Y56" s="590"/>
      <c r="Z56" s="590" t="str">
        <f t="shared" si="1"/>
        <v/>
      </c>
      <c r="AA56" s="590"/>
      <c r="AB56" s="590"/>
      <c r="AC56" s="590"/>
      <c r="AD56" s="586"/>
      <c r="AE56" s="586"/>
      <c r="AF56" s="586"/>
      <c r="AG56" s="586"/>
      <c r="AH56" s="586"/>
      <c r="AI56" s="586"/>
      <c r="AJ56" s="586"/>
    </row>
    <row r="57" spans="1:36" s="524" customFormat="1" ht="15" customHeight="1">
      <c r="A57" s="1235"/>
      <c r="B57" s="1235"/>
      <c r="C57" s="1235"/>
      <c r="D57" s="1235"/>
      <c r="E57" s="1235"/>
      <c r="F57" s="1235"/>
      <c r="G57" s="868"/>
      <c r="H57" s="866"/>
      <c r="I57" s="1235"/>
      <c r="J57" s="1235"/>
      <c r="K57" s="873"/>
      <c r="L57" s="539"/>
      <c r="M57" s="558" t="s">
        <v>25</v>
      </c>
      <c r="N57" s="565"/>
      <c r="O57" s="565"/>
      <c r="P57" s="565"/>
      <c r="Q57" s="565"/>
      <c r="R57" s="565"/>
      <c r="S57" s="565"/>
      <c r="T57" s="565"/>
      <c r="U57" s="565"/>
      <c r="V57" s="561"/>
      <c r="W57" s="1205"/>
      <c r="X57" s="586"/>
      <c r="Y57" s="590"/>
      <c r="Z57" s="590" t="str">
        <f t="shared" si="1"/>
        <v>Добавить вид теплоносителя (параметры теплоносителя)</v>
      </c>
      <c r="AA57" s="590"/>
      <c r="AB57" s="590"/>
      <c r="AC57" s="590"/>
      <c r="AD57" s="586"/>
      <c r="AE57" s="586"/>
      <c r="AF57" s="586"/>
      <c r="AG57" s="586"/>
      <c r="AH57" s="586"/>
      <c r="AI57" s="586"/>
      <c r="AJ57" s="586"/>
    </row>
    <row r="58" spans="1:36" s="524" customFormat="1" ht="15" customHeight="1">
      <c r="A58" s="1235"/>
      <c r="B58" s="1235"/>
      <c r="C58" s="1235"/>
      <c r="D58" s="1235"/>
      <c r="E58" s="1235"/>
      <c r="F58" s="868"/>
      <c r="G58" s="868"/>
      <c r="H58" s="866"/>
      <c r="I58" s="1235"/>
      <c r="J58" s="868"/>
      <c r="K58" s="873"/>
      <c r="L58" s="539"/>
      <c r="M58" s="557" t="s">
        <v>11</v>
      </c>
      <c r="N58" s="565"/>
      <c r="O58" s="565"/>
      <c r="P58" s="565"/>
      <c r="Q58" s="565"/>
      <c r="R58" s="565"/>
      <c r="S58" s="565"/>
      <c r="T58" s="565"/>
      <c r="U58" s="564"/>
      <c r="V58" s="565"/>
      <c r="W58" s="666"/>
      <c r="X58" s="586"/>
      <c r="Y58" s="590"/>
      <c r="Z58" s="590" t="str">
        <f t="shared" si="1"/>
        <v>Добавить группу потребителей</v>
      </c>
      <c r="AA58" s="590"/>
      <c r="AB58" s="590"/>
      <c r="AC58" s="590"/>
      <c r="AD58" s="586"/>
      <c r="AE58" s="586"/>
      <c r="AF58" s="586"/>
      <c r="AG58" s="586"/>
      <c r="AH58" s="586"/>
      <c r="AI58" s="586"/>
      <c r="AJ58" s="586"/>
    </row>
    <row r="59" spans="1:36" s="524" customFormat="1" ht="15" customHeight="1">
      <c r="A59" s="1235"/>
      <c r="B59" s="1235"/>
      <c r="C59" s="1235"/>
      <c r="D59" s="1235"/>
      <c r="E59" s="872"/>
      <c r="F59" s="868"/>
      <c r="G59" s="868"/>
      <c r="H59" s="868"/>
      <c r="I59" s="864"/>
      <c r="J59" s="861"/>
      <c r="K59" s="871"/>
      <c r="L59" s="539"/>
      <c r="M59" s="552" t="s">
        <v>12</v>
      </c>
      <c r="N59" s="565"/>
      <c r="O59" s="565"/>
      <c r="P59" s="565"/>
      <c r="Q59" s="565"/>
      <c r="R59" s="565"/>
      <c r="S59" s="565"/>
      <c r="T59" s="565"/>
      <c r="U59" s="564"/>
      <c r="V59" s="565"/>
      <c r="W59" s="666"/>
      <c r="X59" s="586"/>
      <c r="Y59" s="590"/>
      <c r="Z59" s="590" t="str">
        <f t="shared" si="1"/>
        <v>Добавить схему подключения</v>
      </c>
      <c r="AA59" s="590"/>
      <c r="AB59" s="590"/>
      <c r="AC59" s="590"/>
      <c r="AD59" s="586"/>
      <c r="AE59" s="586"/>
      <c r="AF59" s="586"/>
      <c r="AG59" s="586"/>
      <c r="AH59" s="586"/>
      <c r="AI59" s="586"/>
      <c r="AJ59" s="586"/>
    </row>
    <row r="60" spans="1:36" s="524" customFormat="1" ht="15" customHeight="1">
      <c r="A60" s="1235"/>
      <c r="B60" s="1235"/>
      <c r="C60" s="1235"/>
      <c r="D60" s="872"/>
      <c r="E60" s="872"/>
      <c r="F60" s="868"/>
      <c r="G60" s="868"/>
      <c r="H60" s="868"/>
      <c r="I60" s="864"/>
      <c r="J60" s="861"/>
      <c r="K60" s="871"/>
      <c r="L60" s="539"/>
      <c r="M60" s="551" t="s">
        <v>17</v>
      </c>
      <c r="N60" s="565"/>
      <c r="O60" s="565"/>
      <c r="P60" s="565"/>
      <c r="Q60" s="565"/>
      <c r="R60" s="565"/>
      <c r="S60" s="565"/>
      <c r="T60" s="565"/>
      <c r="U60" s="564"/>
      <c r="V60" s="565"/>
      <c r="W60" s="666"/>
      <c r="X60" s="586"/>
      <c r="Y60" s="590"/>
      <c r="Z60" s="590" t="str">
        <f t="shared" si="1"/>
        <v>Добавить источник тепловой энергии</v>
      </c>
      <c r="AA60" s="590"/>
      <c r="AB60" s="590"/>
      <c r="AC60" s="590"/>
      <c r="AD60" s="586"/>
      <c r="AE60" s="586"/>
      <c r="AF60" s="586"/>
      <c r="AG60" s="586"/>
      <c r="AH60" s="586"/>
      <c r="AI60" s="586"/>
      <c r="AJ60" s="586"/>
    </row>
    <row r="61" spans="1:36" s="524" customFormat="1" ht="15" customHeight="1">
      <c r="A61" s="1235"/>
      <c r="B61" s="1235"/>
      <c r="C61" s="872"/>
      <c r="D61" s="872"/>
      <c r="E61" s="872"/>
      <c r="F61" s="872"/>
      <c r="G61" s="877"/>
      <c r="H61" s="864"/>
      <c r="I61" s="875"/>
      <c r="J61" s="861"/>
      <c r="K61" s="876"/>
      <c r="L61" s="539"/>
      <c r="M61" s="550" t="s">
        <v>18</v>
      </c>
      <c r="N61" s="565"/>
      <c r="O61" s="565"/>
      <c r="P61" s="565"/>
      <c r="Q61" s="565"/>
      <c r="R61" s="565"/>
      <c r="S61" s="565"/>
      <c r="T61" s="565"/>
      <c r="U61" s="564"/>
      <c r="V61" s="565"/>
      <c r="W61" s="666"/>
      <c r="X61" s="586"/>
      <c r="Y61" s="590"/>
      <c r="Z61" s="590" t="str">
        <f t="shared" si="1"/>
        <v>Добавить наименование системы теплоснабжения</v>
      </c>
      <c r="AA61" s="590"/>
      <c r="AB61" s="590"/>
      <c r="AC61" s="590"/>
      <c r="AD61" s="586"/>
      <c r="AE61" s="586"/>
      <c r="AF61" s="586"/>
      <c r="AG61" s="586"/>
      <c r="AH61" s="586"/>
      <c r="AI61" s="586"/>
      <c r="AJ61" s="586"/>
    </row>
    <row r="62" spans="1:36" s="524" customFormat="1" ht="15" customHeight="1">
      <c r="A62" s="1235"/>
      <c r="B62" s="872"/>
      <c r="C62" s="872"/>
      <c r="D62" s="872"/>
      <c r="E62" s="872"/>
      <c r="F62" s="872"/>
      <c r="G62" s="877"/>
      <c r="H62" s="864"/>
      <c r="I62" s="864"/>
      <c r="J62" s="861"/>
      <c r="K62" s="871"/>
      <c r="L62" s="539"/>
      <c r="M62" s="559" t="s">
        <v>19</v>
      </c>
      <c r="N62" s="565"/>
      <c r="O62" s="565"/>
      <c r="P62" s="565"/>
      <c r="Q62" s="565"/>
      <c r="R62" s="565"/>
      <c r="S62" s="565"/>
      <c r="T62" s="565"/>
      <c r="U62" s="564"/>
      <c r="V62" s="565"/>
      <c r="W62" s="666"/>
      <c r="X62" s="586"/>
      <c r="Y62" s="590"/>
      <c r="Z62" s="590" t="str">
        <f t="shared" si="1"/>
        <v>Добавить территорию действия тарифа</v>
      </c>
      <c r="AA62" s="590"/>
      <c r="AB62" s="590"/>
      <c r="AC62" s="590"/>
      <c r="AD62" s="586"/>
      <c r="AE62" s="586"/>
      <c r="AF62" s="586"/>
      <c r="AG62" s="586"/>
      <c r="AH62" s="586"/>
      <c r="AI62" s="586"/>
      <c r="AJ62" s="586"/>
    </row>
    <row r="63" spans="1:36" s="523" customFormat="1" ht="15" customHeight="1">
      <c r="A63" s="860"/>
      <c r="B63" s="860"/>
      <c r="C63" s="860"/>
      <c r="D63" s="860"/>
      <c r="E63" s="860"/>
      <c r="F63" s="860"/>
      <c r="G63" s="860"/>
      <c r="H63" s="860"/>
      <c r="I63" s="860"/>
      <c r="J63" s="860"/>
      <c r="K63" s="860"/>
      <c r="L63" s="494"/>
      <c r="M63" s="566" t="s">
        <v>308</v>
      </c>
      <c r="N63" s="565"/>
      <c r="O63" s="565"/>
      <c r="P63" s="565"/>
      <c r="Q63" s="565"/>
      <c r="R63" s="565"/>
      <c r="S63" s="565"/>
      <c r="T63" s="565"/>
      <c r="U63" s="564"/>
      <c r="V63" s="766"/>
      <c r="W63" s="766"/>
      <c r="X63" s="766"/>
      <c r="Y63" s="766"/>
      <c r="Z63" s="766"/>
      <c r="AA63" s="766"/>
      <c r="AB63" s="765"/>
      <c r="AC63" s="766"/>
      <c r="AD63" s="666"/>
      <c r="AE63" s="588"/>
      <c r="AF63" s="588"/>
      <c r="AG63" s="588"/>
      <c r="AH63" s="588"/>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49</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4" customFormat="1" ht="22.5">
      <c r="A67" s="1235">
        <v>1</v>
      </c>
      <c r="B67" s="884"/>
      <c r="C67" s="884"/>
      <c r="D67" s="884"/>
      <c r="E67" s="885"/>
      <c r="F67" s="886"/>
      <c r="G67" s="886"/>
      <c r="H67" s="886"/>
      <c r="I67" s="887"/>
      <c r="J67" s="882"/>
      <c r="K67" s="889"/>
      <c r="L67" s="594">
        <f>mergeValue(A67)</f>
        <v>1</v>
      </c>
      <c r="M67" s="642" t="s">
        <v>20</v>
      </c>
      <c r="N67" s="647"/>
      <c r="O67" s="1291"/>
      <c r="P67" s="1292"/>
      <c r="Q67" s="1292"/>
      <c r="R67" s="1292"/>
      <c r="S67" s="1292"/>
      <c r="T67" s="1292"/>
      <c r="U67" s="1292"/>
      <c r="V67" s="1293"/>
      <c r="W67" s="631" t="s">
        <v>475</v>
      </c>
      <c r="X67" s="586"/>
      <c r="Y67" s="590"/>
      <c r="Z67" s="590" t="str">
        <f t="shared" ref="Z67:Z80" si="2">IF(M67="","",M67 )</f>
        <v>Наименование тарифа</v>
      </c>
      <c r="AA67" s="590"/>
      <c r="AB67" s="590"/>
      <c r="AC67" s="590"/>
      <c r="AD67" s="586"/>
      <c r="AE67" s="586"/>
      <c r="AF67" s="586"/>
      <c r="AG67" s="586"/>
      <c r="AH67" s="586"/>
      <c r="AI67" s="586"/>
      <c r="AJ67" s="586"/>
    </row>
    <row r="68" spans="1:36" s="524" customFormat="1" ht="22.5">
      <c r="A68" s="1235"/>
      <c r="B68" s="1235">
        <v>1</v>
      </c>
      <c r="C68" s="884"/>
      <c r="D68" s="884"/>
      <c r="E68" s="886"/>
      <c r="F68" s="886"/>
      <c r="G68" s="886"/>
      <c r="H68" s="886"/>
      <c r="I68" s="881"/>
      <c r="J68" s="880"/>
      <c r="K68" s="883"/>
      <c r="L68" s="594" t="str">
        <f>mergeValue(A68) &amp;"."&amp; mergeValue(B68)</f>
        <v>1.1</v>
      </c>
      <c r="M68" s="547" t="s">
        <v>16</v>
      </c>
      <c r="N68" s="647"/>
      <c r="O68" s="1291"/>
      <c r="P68" s="1292"/>
      <c r="Q68" s="1292"/>
      <c r="R68" s="1292"/>
      <c r="S68" s="1292"/>
      <c r="T68" s="1292"/>
      <c r="U68" s="1292"/>
      <c r="V68" s="1293"/>
      <c r="W68" s="631" t="s">
        <v>476</v>
      </c>
      <c r="X68" s="586"/>
      <c r="Y68" s="590"/>
      <c r="Z68" s="590" t="str">
        <f t="shared" si="2"/>
        <v>Территория действия тарифа</v>
      </c>
      <c r="AA68" s="590"/>
      <c r="AB68" s="590"/>
      <c r="AC68" s="590"/>
      <c r="AD68" s="586"/>
      <c r="AE68" s="586"/>
      <c r="AF68" s="586"/>
      <c r="AG68" s="586"/>
      <c r="AH68" s="586"/>
      <c r="AI68" s="586"/>
      <c r="AJ68" s="586"/>
    </row>
    <row r="69" spans="1:36" s="524" customFormat="1" ht="22.5">
      <c r="A69" s="1235"/>
      <c r="B69" s="1235"/>
      <c r="C69" s="1235">
        <v>1</v>
      </c>
      <c r="D69" s="884"/>
      <c r="E69" s="886"/>
      <c r="F69" s="886"/>
      <c r="G69" s="886"/>
      <c r="H69" s="886"/>
      <c r="I69" s="888"/>
      <c r="J69" s="880"/>
      <c r="K69" s="883"/>
      <c r="L69" s="594" t="str">
        <f>mergeValue(A69) &amp;"."&amp; mergeValue(B69)&amp;"."&amp; mergeValue(C69)</f>
        <v>1.1.1</v>
      </c>
      <c r="M69" s="548" t="s">
        <v>7</v>
      </c>
      <c r="N69" s="647"/>
      <c r="O69" s="1291"/>
      <c r="P69" s="1292"/>
      <c r="Q69" s="1292"/>
      <c r="R69" s="1292"/>
      <c r="S69" s="1292"/>
      <c r="T69" s="1292"/>
      <c r="U69" s="1292"/>
      <c r="V69" s="1293"/>
      <c r="W69" s="631" t="s">
        <v>632</v>
      </c>
      <c r="X69" s="586"/>
      <c r="Y69" s="590"/>
      <c r="Z69" s="590" t="str">
        <f t="shared" si="2"/>
        <v xml:space="preserve">Наименование системы теплоснабжения </v>
      </c>
      <c r="AA69" s="590"/>
      <c r="AB69" s="590"/>
      <c r="AC69" s="590"/>
      <c r="AD69" s="586"/>
      <c r="AE69" s="586"/>
      <c r="AF69" s="586"/>
      <c r="AG69" s="586"/>
      <c r="AH69" s="586"/>
      <c r="AI69" s="586"/>
      <c r="AJ69" s="586"/>
    </row>
    <row r="70" spans="1:36" s="524" customFormat="1" ht="22.5">
      <c r="A70" s="1235"/>
      <c r="B70" s="1235"/>
      <c r="C70" s="1235"/>
      <c r="D70" s="1235">
        <v>1</v>
      </c>
      <c r="E70" s="886"/>
      <c r="F70" s="886"/>
      <c r="G70" s="886"/>
      <c r="H70" s="886"/>
      <c r="I70" s="888"/>
      <c r="J70" s="880"/>
      <c r="K70" s="883"/>
      <c r="L70" s="594" t="str">
        <f>mergeValue(A70) &amp;"."&amp; mergeValue(B70)&amp;"."&amp; mergeValue(C70)&amp;"."&amp; mergeValue(D70)</f>
        <v>1.1.1.1</v>
      </c>
      <c r="M70" s="549" t="s">
        <v>22</v>
      </c>
      <c r="N70" s="647"/>
      <c r="O70" s="1291"/>
      <c r="P70" s="1292"/>
      <c r="Q70" s="1292"/>
      <c r="R70" s="1292"/>
      <c r="S70" s="1292"/>
      <c r="T70" s="1292"/>
      <c r="U70" s="1292"/>
      <c r="V70" s="1293"/>
      <c r="W70" s="631" t="s">
        <v>633</v>
      </c>
      <c r="X70" s="586"/>
      <c r="Y70" s="590"/>
      <c r="Z70" s="590" t="str">
        <f t="shared" si="2"/>
        <v xml:space="preserve">Источник тепловой энергии  </v>
      </c>
      <c r="AA70" s="590"/>
      <c r="AB70" s="590"/>
      <c r="AC70" s="590"/>
      <c r="AD70" s="586"/>
      <c r="AE70" s="586"/>
      <c r="AF70" s="586"/>
      <c r="AG70" s="586"/>
      <c r="AH70" s="586"/>
      <c r="AI70" s="586"/>
      <c r="AJ70" s="586"/>
    </row>
    <row r="71" spans="1:36" s="524" customFormat="1" ht="101.25">
      <c r="A71" s="1235"/>
      <c r="B71" s="1235"/>
      <c r="C71" s="1235"/>
      <c r="D71" s="1235"/>
      <c r="E71" s="1235">
        <v>1</v>
      </c>
      <c r="F71" s="886"/>
      <c r="G71" s="886"/>
      <c r="H71" s="884">
        <v>1</v>
      </c>
      <c r="I71" s="1235">
        <v>1</v>
      </c>
      <c r="J71" s="886"/>
      <c r="K71" s="891"/>
      <c r="L71" s="594" t="str">
        <f>mergeValue(A71) &amp;"."&amp; mergeValue(B71)&amp;"."&amp; mergeValue(C71)&amp;"."&amp; mergeValue(D71)&amp;"."&amp; mergeValue(E71)</f>
        <v>1.1.1.1.1</v>
      </c>
      <c r="M71" s="555" t="s">
        <v>9</v>
      </c>
      <c r="N71" s="647"/>
      <c r="O71" s="1238"/>
      <c r="P71" s="1239"/>
      <c r="Q71" s="1239"/>
      <c r="R71" s="1239"/>
      <c r="S71" s="1239"/>
      <c r="T71" s="1239"/>
      <c r="U71" s="1239"/>
      <c r="V71" s="1240"/>
      <c r="W71" s="631" t="s">
        <v>637</v>
      </c>
      <c r="X71" s="586"/>
      <c r="Y71" s="590"/>
      <c r="Z71" s="590" t="str">
        <f t="shared" si="2"/>
        <v>Схема подключения теплопотребляющей установки к коллектору источника тепловой энергии</v>
      </c>
      <c r="AA71" s="590"/>
      <c r="AB71" s="590"/>
      <c r="AC71" s="590"/>
      <c r="AD71" s="586"/>
      <c r="AE71" s="586"/>
      <c r="AF71" s="586"/>
      <c r="AG71" s="586"/>
      <c r="AH71" s="586"/>
      <c r="AI71" s="586"/>
      <c r="AJ71" s="586"/>
    </row>
    <row r="72" spans="1:36" s="524" customFormat="1" ht="90">
      <c r="A72" s="1235"/>
      <c r="B72" s="1235"/>
      <c r="C72" s="1235"/>
      <c r="D72" s="1235"/>
      <c r="E72" s="1235"/>
      <c r="F72" s="1235">
        <v>1</v>
      </c>
      <c r="G72" s="884"/>
      <c r="H72" s="884"/>
      <c r="I72" s="1235"/>
      <c r="J72" s="1235">
        <v>1</v>
      </c>
      <c r="K72" s="892"/>
      <c r="L72" s="594" t="str">
        <f>mergeValue(A72) &amp;"."&amp; mergeValue(B72)&amp;"."&amp; mergeValue(C72)&amp;"."&amp; mergeValue(D72)&amp;"."&amp; mergeValue(E72)&amp;"."&amp; mergeValue(F72)</f>
        <v>1.1.1.1.1.1</v>
      </c>
      <c r="M72" s="556" t="s">
        <v>10</v>
      </c>
      <c r="N72" s="647"/>
      <c r="O72" s="1238"/>
      <c r="P72" s="1239"/>
      <c r="Q72" s="1239"/>
      <c r="R72" s="1239"/>
      <c r="S72" s="1239"/>
      <c r="T72" s="1239"/>
      <c r="U72" s="1239"/>
      <c r="V72" s="1240"/>
      <c r="W72" s="631" t="s">
        <v>635</v>
      </c>
      <c r="X72" s="586"/>
      <c r="Y72" s="590"/>
      <c r="Z72" s="590" t="str">
        <f t="shared" si="2"/>
        <v>Группа потребителей</v>
      </c>
      <c r="AA72" s="590"/>
      <c r="AB72" s="590"/>
      <c r="AC72" s="590"/>
      <c r="AD72" s="586"/>
      <c r="AE72" s="586"/>
      <c r="AF72" s="586"/>
      <c r="AG72" s="586"/>
      <c r="AH72" s="586"/>
      <c r="AI72" s="586"/>
      <c r="AJ72" s="586"/>
    </row>
    <row r="73" spans="1:36" s="524" customFormat="1" ht="195.75" customHeight="1">
      <c r="A73" s="1235"/>
      <c r="B73" s="1235"/>
      <c r="C73" s="1235"/>
      <c r="D73" s="1235"/>
      <c r="E73" s="1235"/>
      <c r="F73" s="1235"/>
      <c r="G73" s="884">
        <v>1</v>
      </c>
      <c r="H73" s="884"/>
      <c r="I73" s="1235"/>
      <c r="J73" s="1235"/>
      <c r="K73" s="892">
        <v>1</v>
      </c>
      <c r="L73" s="594" t="str">
        <f>mergeValue(A73) &amp;"."&amp; mergeValue(B73)&amp;"."&amp; mergeValue(C73)&amp;"."&amp; mergeValue(D73)&amp;"."&amp; mergeValue(E73)&amp;"."&amp; mergeValue(F73)&amp;"."&amp; mergeValue(G73)</f>
        <v>1.1.1.1.1.1.1</v>
      </c>
      <c r="M73" s="1066"/>
      <c r="N73" s="647"/>
      <c r="O73" s="563"/>
      <c r="P73" s="563"/>
      <c r="Q73" s="1091"/>
      <c r="R73" s="1230"/>
      <c r="S73" s="1231" t="s">
        <v>83</v>
      </c>
      <c r="T73" s="1230"/>
      <c r="U73" s="1231" t="s">
        <v>83</v>
      </c>
      <c r="V73" s="563"/>
      <c r="W73" s="1205" t="s">
        <v>654</v>
      </c>
      <c r="X73" s="586" t="str">
        <f>strCheckDate(O74:V74)</f>
        <v/>
      </c>
      <c r="Y73" s="590"/>
      <c r="Z73" s="590" t="str">
        <f t="shared" si="2"/>
        <v/>
      </c>
      <c r="AA73" s="590"/>
      <c r="AB73" s="590"/>
      <c r="AC73" s="590"/>
      <c r="AD73" s="586"/>
      <c r="AE73" s="586"/>
      <c r="AF73" s="586"/>
      <c r="AG73" s="586"/>
      <c r="AH73" s="586"/>
      <c r="AI73" s="586"/>
      <c r="AJ73" s="586"/>
    </row>
    <row r="74" spans="1:36" s="524" customFormat="1" ht="14.25" hidden="1" customHeight="1">
      <c r="A74" s="1235"/>
      <c r="B74" s="1235"/>
      <c r="C74" s="1235"/>
      <c r="D74" s="1235"/>
      <c r="E74" s="1235"/>
      <c r="F74" s="1235"/>
      <c r="G74" s="884"/>
      <c r="H74" s="884"/>
      <c r="I74" s="1235"/>
      <c r="J74" s="1235"/>
      <c r="K74" s="892"/>
      <c r="L74" s="601"/>
      <c r="M74" s="647"/>
      <c r="N74" s="647"/>
      <c r="O74" s="563"/>
      <c r="P74" s="563"/>
      <c r="Q74" s="585" t="str">
        <f>R73 &amp; "-" &amp; T73</f>
        <v>-</v>
      </c>
      <c r="R74" s="1230"/>
      <c r="S74" s="1231"/>
      <c r="T74" s="1230"/>
      <c r="U74" s="1231"/>
      <c r="V74" s="563"/>
      <c r="W74" s="1205"/>
      <c r="X74" s="586"/>
      <c r="Y74" s="590"/>
      <c r="Z74" s="590" t="str">
        <f t="shared" si="2"/>
        <v/>
      </c>
      <c r="AA74" s="590"/>
      <c r="AB74" s="590"/>
      <c r="AC74" s="590"/>
      <c r="AD74" s="586"/>
      <c r="AE74" s="586"/>
      <c r="AF74" s="586"/>
      <c r="AG74" s="586"/>
      <c r="AH74" s="586"/>
      <c r="AI74" s="586"/>
      <c r="AJ74" s="586"/>
    </row>
    <row r="75" spans="1:36" s="524" customFormat="1" ht="15" customHeight="1">
      <c r="A75" s="1235"/>
      <c r="B75" s="1235"/>
      <c r="C75" s="1235"/>
      <c r="D75" s="1235"/>
      <c r="E75" s="1235"/>
      <c r="F75" s="1235"/>
      <c r="G75" s="886"/>
      <c r="H75" s="884"/>
      <c r="I75" s="1235"/>
      <c r="J75" s="1235"/>
      <c r="K75" s="891"/>
      <c r="L75" s="539"/>
      <c r="M75" s="558" t="s">
        <v>25</v>
      </c>
      <c r="N75" s="565"/>
      <c r="O75" s="565"/>
      <c r="P75" s="565"/>
      <c r="Q75" s="565"/>
      <c r="R75" s="565"/>
      <c r="S75" s="565"/>
      <c r="T75" s="565"/>
      <c r="U75" s="565"/>
      <c r="V75" s="561"/>
      <c r="W75" s="1205"/>
      <c r="X75" s="586"/>
      <c r="Y75" s="590"/>
      <c r="Z75" s="590" t="str">
        <f t="shared" si="2"/>
        <v>Добавить вид теплоносителя (параметры теплоносителя)</v>
      </c>
      <c r="AA75" s="590"/>
      <c r="AB75" s="590"/>
      <c r="AC75" s="590"/>
      <c r="AD75" s="586"/>
      <c r="AE75" s="586"/>
      <c r="AF75" s="586"/>
      <c r="AG75" s="586"/>
      <c r="AH75" s="586"/>
      <c r="AI75" s="586"/>
      <c r="AJ75" s="586"/>
    </row>
    <row r="76" spans="1:36" s="524" customFormat="1" ht="15" customHeight="1">
      <c r="A76" s="1235"/>
      <c r="B76" s="1235"/>
      <c r="C76" s="1235"/>
      <c r="D76" s="1235"/>
      <c r="E76" s="1235"/>
      <c r="F76" s="886"/>
      <c r="G76" s="886"/>
      <c r="H76" s="884"/>
      <c r="I76" s="1235"/>
      <c r="J76" s="886"/>
      <c r="K76" s="891"/>
      <c r="L76" s="539"/>
      <c r="M76" s="557" t="s">
        <v>11</v>
      </c>
      <c r="N76" s="565"/>
      <c r="O76" s="565"/>
      <c r="P76" s="565"/>
      <c r="Q76" s="565"/>
      <c r="R76" s="565"/>
      <c r="S76" s="565"/>
      <c r="T76" s="565"/>
      <c r="U76" s="564"/>
      <c r="V76" s="565"/>
      <c r="W76" s="666"/>
      <c r="X76" s="586"/>
      <c r="Y76" s="590"/>
      <c r="Z76" s="590" t="str">
        <f t="shared" si="2"/>
        <v>Добавить группу потребителей</v>
      </c>
      <c r="AA76" s="590"/>
      <c r="AB76" s="590"/>
      <c r="AC76" s="590"/>
      <c r="AD76" s="586"/>
      <c r="AE76" s="586"/>
      <c r="AF76" s="586"/>
      <c r="AG76" s="586"/>
      <c r="AH76" s="586"/>
      <c r="AI76" s="586"/>
      <c r="AJ76" s="586"/>
    </row>
    <row r="77" spans="1:36" s="524" customFormat="1" ht="15" customHeight="1">
      <c r="A77" s="1235"/>
      <c r="B77" s="1235"/>
      <c r="C77" s="1235"/>
      <c r="D77" s="1235"/>
      <c r="E77" s="890"/>
      <c r="F77" s="886"/>
      <c r="G77" s="886"/>
      <c r="H77" s="886"/>
      <c r="I77" s="882"/>
      <c r="J77" s="879"/>
      <c r="K77" s="889"/>
      <c r="L77" s="539"/>
      <c r="M77" s="552" t="s">
        <v>12</v>
      </c>
      <c r="N77" s="565"/>
      <c r="O77" s="565"/>
      <c r="P77" s="565"/>
      <c r="Q77" s="565"/>
      <c r="R77" s="565"/>
      <c r="S77" s="565"/>
      <c r="T77" s="565"/>
      <c r="U77" s="564"/>
      <c r="V77" s="565"/>
      <c r="W77" s="666"/>
      <c r="X77" s="586"/>
      <c r="Y77" s="590"/>
      <c r="Z77" s="590" t="str">
        <f t="shared" si="2"/>
        <v>Добавить схему подключения</v>
      </c>
      <c r="AA77" s="590"/>
      <c r="AB77" s="590"/>
      <c r="AC77" s="590"/>
      <c r="AD77" s="586"/>
      <c r="AE77" s="586"/>
      <c r="AF77" s="586"/>
      <c r="AG77" s="586"/>
      <c r="AH77" s="586"/>
      <c r="AI77" s="586"/>
      <c r="AJ77" s="586"/>
    </row>
    <row r="78" spans="1:36" s="524" customFormat="1" ht="15" customHeight="1">
      <c r="A78" s="1235"/>
      <c r="B78" s="1235"/>
      <c r="C78" s="1235"/>
      <c r="D78" s="890"/>
      <c r="E78" s="890"/>
      <c r="F78" s="886"/>
      <c r="G78" s="886"/>
      <c r="H78" s="886"/>
      <c r="I78" s="882"/>
      <c r="J78" s="879"/>
      <c r="K78" s="889"/>
      <c r="L78" s="539"/>
      <c r="M78" s="551" t="s">
        <v>17</v>
      </c>
      <c r="N78" s="565"/>
      <c r="O78" s="565"/>
      <c r="P78" s="565"/>
      <c r="Q78" s="565"/>
      <c r="R78" s="565"/>
      <c r="S78" s="565"/>
      <c r="T78" s="565"/>
      <c r="U78" s="564"/>
      <c r="V78" s="565"/>
      <c r="W78" s="666"/>
      <c r="X78" s="586"/>
      <c r="Y78" s="590"/>
      <c r="Z78" s="590" t="str">
        <f t="shared" si="2"/>
        <v>Добавить источник тепловой энергии</v>
      </c>
      <c r="AA78" s="590"/>
      <c r="AB78" s="590"/>
      <c r="AC78" s="590"/>
      <c r="AD78" s="586"/>
      <c r="AE78" s="586"/>
      <c r="AF78" s="586"/>
      <c r="AG78" s="586"/>
      <c r="AH78" s="586"/>
      <c r="AI78" s="586"/>
      <c r="AJ78" s="586"/>
    </row>
    <row r="79" spans="1:36" s="524" customFormat="1" ht="15" customHeight="1">
      <c r="A79" s="1235"/>
      <c r="B79" s="1235"/>
      <c r="C79" s="890"/>
      <c r="D79" s="890"/>
      <c r="E79" s="890"/>
      <c r="F79" s="890"/>
      <c r="G79" s="895"/>
      <c r="H79" s="882"/>
      <c r="I79" s="893"/>
      <c r="J79" s="879"/>
      <c r="K79" s="894"/>
      <c r="L79" s="539"/>
      <c r="M79" s="550" t="s">
        <v>18</v>
      </c>
      <c r="N79" s="565"/>
      <c r="O79" s="565"/>
      <c r="P79" s="565"/>
      <c r="Q79" s="565"/>
      <c r="R79" s="565"/>
      <c r="S79" s="565"/>
      <c r="T79" s="565"/>
      <c r="U79" s="564"/>
      <c r="V79" s="565"/>
      <c r="W79" s="666"/>
      <c r="X79" s="586"/>
      <c r="Y79" s="590"/>
      <c r="Z79" s="590" t="str">
        <f t="shared" si="2"/>
        <v>Добавить наименование системы теплоснабжения</v>
      </c>
      <c r="AA79" s="590"/>
      <c r="AB79" s="590"/>
      <c r="AC79" s="590"/>
      <c r="AD79" s="586"/>
      <c r="AE79" s="586"/>
      <c r="AF79" s="586"/>
      <c r="AG79" s="586"/>
      <c r="AH79" s="586"/>
      <c r="AI79" s="586"/>
      <c r="AJ79" s="586"/>
    </row>
    <row r="80" spans="1:36" s="524" customFormat="1" ht="15" customHeight="1">
      <c r="A80" s="1235"/>
      <c r="B80" s="890"/>
      <c r="C80" s="890"/>
      <c r="D80" s="890"/>
      <c r="E80" s="890"/>
      <c r="F80" s="890"/>
      <c r="G80" s="895"/>
      <c r="H80" s="882"/>
      <c r="I80" s="882"/>
      <c r="J80" s="879"/>
      <c r="K80" s="889"/>
      <c r="L80" s="539"/>
      <c r="M80" s="559" t="s">
        <v>19</v>
      </c>
      <c r="N80" s="565"/>
      <c r="O80" s="565"/>
      <c r="P80" s="565"/>
      <c r="Q80" s="565"/>
      <c r="R80" s="565"/>
      <c r="S80" s="565"/>
      <c r="T80" s="565"/>
      <c r="U80" s="564"/>
      <c r="V80" s="565"/>
      <c r="W80" s="666"/>
      <c r="X80" s="586"/>
      <c r="Y80" s="590"/>
      <c r="Z80" s="590" t="str">
        <f t="shared" si="2"/>
        <v>Добавить территорию действия тарифа</v>
      </c>
      <c r="AA80" s="590"/>
      <c r="AB80" s="590"/>
      <c r="AC80" s="590"/>
      <c r="AD80" s="586"/>
      <c r="AE80" s="586"/>
      <c r="AF80" s="586"/>
      <c r="AG80" s="586"/>
      <c r="AH80" s="586"/>
      <c r="AI80" s="586"/>
      <c r="AJ80" s="586"/>
    </row>
    <row r="81" spans="1:36" s="523" customFormat="1" ht="15" customHeight="1">
      <c r="A81" s="878"/>
      <c r="B81" s="878"/>
      <c r="C81" s="878"/>
      <c r="D81" s="878"/>
      <c r="E81" s="878"/>
      <c r="F81" s="878"/>
      <c r="G81" s="878"/>
      <c r="H81" s="878"/>
      <c r="I81" s="878"/>
      <c r="J81" s="878"/>
      <c r="K81" s="878"/>
      <c r="L81" s="494"/>
      <c r="M81" s="566" t="s">
        <v>308</v>
      </c>
      <c r="N81" s="565"/>
      <c r="O81" s="565"/>
      <c r="P81" s="565"/>
      <c r="Q81" s="565"/>
      <c r="R81" s="565"/>
      <c r="S81" s="565"/>
      <c r="T81" s="565"/>
      <c r="U81" s="564"/>
      <c r="V81" s="766"/>
      <c r="W81" s="766"/>
      <c r="X81" s="766"/>
      <c r="Y81" s="766"/>
      <c r="Z81" s="766"/>
      <c r="AA81" s="766"/>
      <c r="AB81" s="765"/>
      <c r="AC81" s="766"/>
      <c r="AD81" s="666"/>
      <c r="AE81" s="588"/>
      <c r="AF81" s="588"/>
      <c r="AG81" s="588"/>
      <c r="AH81" s="588"/>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50</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4" customFormat="1" ht="22.5">
      <c r="A85" s="1235">
        <v>1</v>
      </c>
      <c r="B85" s="920"/>
      <c r="C85" s="920"/>
      <c r="D85" s="920"/>
      <c r="E85" s="921"/>
      <c r="F85" s="922"/>
      <c r="G85" s="920"/>
      <c r="H85" s="920"/>
      <c r="I85" s="923"/>
      <c r="J85" s="918"/>
      <c r="K85" s="927">
        <v>1</v>
      </c>
      <c r="L85" s="594">
        <f>mergeValue(A85)</f>
        <v>1</v>
      </c>
      <c r="M85" s="642" t="s">
        <v>20</v>
      </c>
      <c r="N85" s="581"/>
      <c r="O85" s="1285"/>
      <c r="P85" s="1286"/>
      <c r="Q85" s="1286"/>
      <c r="R85" s="1286"/>
      <c r="S85" s="1286"/>
      <c r="T85" s="1286"/>
      <c r="U85" s="1286"/>
      <c r="V85" s="1287"/>
      <c r="W85" s="631" t="s">
        <v>657</v>
      </c>
      <c r="X85" s="586"/>
      <c r="Y85" s="586"/>
      <c r="Z85" s="586"/>
      <c r="AA85" s="586"/>
      <c r="AB85" s="586"/>
      <c r="AC85" s="586"/>
      <c r="AD85" s="586"/>
      <c r="AE85" s="586"/>
      <c r="AF85" s="586"/>
      <c r="AG85" s="586"/>
      <c r="AH85" s="586"/>
      <c r="AI85" s="586"/>
    </row>
    <row r="86" spans="1:36" s="524" customFormat="1" ht="22.5">
      <c r="A86" s="1235"/>
      <c r="B86" s="1235">
        <v>1</v>
      </c>
      <c r="C86" s="920"/>
      <c r="D86" s="920"/>
      <c r="E86" s="922"/>
      <c r="F86" s="922"/>
      <c r="G86" s="920"/>
      <c r="H86" s="920"/>
      <c r="I86" s="917"/>
      <c r="J86" s="916"/>
      <c r="K86" s="927">
        <v>1</v>
      </c>
      <c r="L86" s="594" t="str">
        <f>mergeValue(A86) &amp;"."&amp; mergeValue(B86)</f>
        <v>1.1</v>
      </c>
      <c r="M86" s="547" t="s">
        <v>16</v>
      </c>
      <c r="N86" s="581"/>
      <c r="O86" s="1285"/>
      <c r="P86" s="1286"/>
      <c r="Q86" s="1286"/>
      <c r="R86" s="1286"/>
      <c r="S86" s="1286"/>
      <c r="T86" s="1286"/>
      <c r="U86" s="1286"/>
      <c r="V86" s="1287"/>
      <c r="W86" s="631" t="s">
        <v>476</v>
      </c>
      <c r="X86" s="586"/>
      <c r="Y86" s="586"/>
      <c r="Z86" s="586"/>
      <c r="AA86" s="586"/>
      <c r="AB86" s="586"/>
      <c r="AC86" s="586"/>
      <c r="AD86" s="586"/>
      <c r="AE86" s="586"/>
      <c r="AF86" s="586"/>
      <c r="AG86" s="586"/>
      <c r="AH86" s="586"/>
      <c r="AI86" s="586"/>
    </row>
    <row r="87" spans="1:36" s="524" customFormat="1" ht="22.5">
      <c r="A87" s="1235"/>
      <c r="B87" s="1235"/>
      <c r="C87" s="1235">
        <v>1</v>
      </c>
      <c r="D87" s="920"/>
      <c r="E87" s="922"/>
      <c r="F87" s="922"/>
      <c r="G87" s="920"/>
      <c r="H87" s="920"/>
      <c r="I87" s="924"/>
      <c r="J87" s="916"/>
      <c r="K87" s="927">
        <v>1</v>
      </c>
      <c r="L87" s="594" t="str">
        <f>mergeValue(A87) &amp;"."&amp; mergeValue(B87)&amp;"."&amp; mergeValue(C87)</f>
        <v>1.1.1</v>
      </c>
      <c r="M87" s="548" t="s">
        <v>7</v>
      </c>
      <c r="N87" s="581"/>
      <c r="O87" s="1285"/>
      <c r="P87" s="1286"/>
      <c r="Q87" s="1286"/>
      <c r="R87" s="1286"/>
      <c r="S87" s="1286"/>
      <c r="T87" s="1286"/>
      <c r="U87" s="1286"/>
      <c r="V87" s="1287"/>
      <c r="W87" s="631" t="s">
        <v>632</v>
      </c>
      <c r="X87" s="586"/>
      <c r="Y87" s="586"/>
      <c r="Z87" s="586"/>
      <c r="AA87" s="586"/>
      <c r="AB87" s="586"/>
      <c r="AC87" s="586"/>
      <c r="AD87" s="586"/>
      <c r="AE87" s="586"/>
      <c r="AF87" s="586"/>
      <c r="AG87" s="586"/>
      <c r="AH87" s="586"/>
      <c r="AI87" s="586"/>
    </row>
    <row r="88" spans="1:36" s="524" customFormat="1" ht="22.5">
      <c r="A88" s="1235"/>
      <c r="B88" s="1235"/>
      <c r="C88" s="1235"/>
      <c r="D88" s="1235">
        <v>1</v>
      </c>
      <c r="E88" s="922"/>
      <c r="F88" s="922"/>
      <c r="G88" s="920"/>
      <c r="H88" s="920"/>
      <c r="I88" s="1235">
        <v>1</v>
      </c>
      <c r="J88" s="916"/>
      <c r="K88" s="927">
        <v>1</v>
      </c>
      <c r="L88" s="594" t="str">
        <f>mergeValue(A88) &amp;"."&amp; mergeValue(B88)&amp;"."&amp; mergeValue(C88)&amp;"."&amp; mergeValue(D88)</f>
        <v>1.1.1.1</v>
      </c>
      <c r="M88" s="549" t="s">
        <v>22</v>
      </c>
      <c r="N88" s="581"/>
      <c r="O88" s="1285"/>
      <c r="P88" s="1286"/>
      <c r="Q88" s="1286"/>
      <c r="R88" s="1286"/>
      <c r="S88" s="1286"/>
      <c r="T88" s="1286"/>
      <c r="U88" s="1286"/>
      <c r="V88" s="1287"/>
      <c r="W88" s="631" t="s">
        <v>633</v>
      </c>
      <c r="X88" s="586"/>
      <c r="Y88" s="586"/>
      <c r="Z88" s="586"/>
      <c r="AA88" s="586"/>
      <c r="AB88" s="586"/>
      <c r="AC88" s="586"/>
      <c r="AD88" s="586"/>
      <c r="AE88" s="586"/>
      <c r="AF88" s="586"/>
      <c r="AG88" s="586"/>
      <c r="AH88" s="586"/>
      <c r="AI88" s="586"/>
    </row>
    <row r="89" spans="1:36" s="524" customFormat="1" ht="11.25" hidden="1" customHeight="1">
      <c r="A89" s="1235"/>
      <c r="B89" s="1235"/>
      <c r="C89" s="1235"/>
      <c r="D89" s="1235"/>
      <c r="E89" s="1235">
        <v>1</v>
      </c>
      <c r="F89" s="922"/>
      <c r="G89" s="920"/>
      <c r="H89" s="920"/>
      <c r="I89" s="1235"/>
      <c r="J89" s="922"/>
      <c r="K89" s="927">
        <v>1</v>
      </c>
      <c r="L89" s="594"/>
      <c r="M89" s="555"/>
      <c r="N89" s="582"/>
      <c r="O89" s="1288"/>
      <c r="P89" s="1289"/>
      <c r="Q89" s="1289"/>
      <c r="R89" s="1289"/>
      <c r="S89" s="1289"/>
      <c r="T89" s="1289"/>
      <c r="U89" s="1289"/>
      <c r="V89" s="1290"/>
      <c r="W89" s="560"/>
      <c r="X89" s="586"/>
      <c r="Y89" s="586"/>
      <c r="Z89" s="586"/>
      <c r="AA89" s="586"/>
      <c r="AB89" s="586"/>
      <c r="AC89" s="586"/>
      <c r="AD89" s="586"/>
      <c r="AE89" s="586"/>
      <c r="AF89" s="586"/>
      <c r="AG89" s="586"/>
      <c r="AH89" s="586"/>
      <c r="AI89" s="586"/>
    </row>
    <row r="90" spans="1:36" s="524" customFormat="1" ht="90">
      <c r="A90" s="1235"/>
      <c r="B90" s="1235"/>
      <c r="C90" s="1235"/>
      <c r="D90" s="1235"/>
      <c r="E90" s="1235"/>
      <c r="F90" s="1235">
        <v>1</v>
      </c>
      <c r="G90" s="920"/>
      <c r="H90" s="920"/>
      <c r="I90" s="1235"/>
      <c r="J90" s="1255"/>
      <c r="K90" s="927">
        <v>1</v>
      </c>
      <c r="L90" s="594" t="str">
        <f>mergeValue(A90) &amp;"."&amp; mergeValue(B90)&amp;"."&amp; mergeValue(C90)&amp;"."&amp; mergeValue(D90)&amp;"."&amp;  mergeValue(F90)</f>
        <v>1.1.1.1.1</v>
      </c>
      <c r="M90" s="555" t="s">
        <v>10</v>
      </c>
      <c r="N90" s="582"/>
      <c r="O90" s="1238"/>
      <c r="P90" s="1239"/>
      <c r="Q90" s="1239"/>
      <c r="R90" s="1239"/>
      <c r="S90" s="1239"/>
      <c r="T90" s="1239"/>
      <c r="U90" s="1239"/>
      <c r="V90" s="1240"/>
      <c r="W90" s="631" t="s">
        <v>634</v>
      </c>
      <c r="X90" s="586"/>
      <c r="Y90" s="590" t="str">
        <f>strCheckUnique(Z90:Z93)</f>
        <v/>
      </c>
      <c r="Z90" s="586"/>
      <c r="AA90" s="590"/>
      <c r="AB90" s="586"/>
      <c r="AC90" s="586"/>
      <c r="AD90" s="586"/>
      <c r="AE90" s="586"/>
      <c r="AF90" s="586"/>
      <c r="AG90" s="586"/>
      <c r="AH90" s="586"/>
      <c r="AI90" s="586"/>
    </row>
    <row r="91" spans="1:36" s="524" customFormat="1" ht="192" customHeight="1">
      <c r="A91" s="1235"/>
      <c r="B91" s="1235"/>
      <c r="C91" s="1235"/>
      <c r="D91" s="1235"/>
      <c r="E91" s="1235"/>
      <c r="F91" s="1235"/>
      <c r="G91" s="920">
        <v>1</v>
      </c>
      <c r="H91" s="920"/>
      <c r="I91" s="1235"/>
      <c r="J91" s="1255"/>
      <c r="K91" s="919"/>
      <c r="L91" s="594" t="str">
        <f>mergeValue(A91) &amp;"."&amp; mergeValue(B91)&amp;"."&amp; mergeValue(C91)&amp;"."&amp; mergeValue(D91)&amp;"."&amp;  mergeValue(F91)&amp;"."&amp;  mergeValue(G91)</f>
        <v>1.1.1.1.1.1</v>
      </c>
      <c r="M91" s="1066"/>
      <c r="N91" s="587"/>
      <c r="O91" s="563"/>
      <c r="P91" s="563"/>
      <c r="Q91" s="563"/>
      <c r="R91" s="1245"/>
      <c r="S91" s="1231" t="s">
        <v>83</v>
      </c>
      <c r="T91" s="1245"/>
      <c r="U91" s="1231" t="s">
        <v>83</v>
      </c>
      <c r="V91" s="538"/>
      <c r="W91" s="1205" t="s">
        <v>658</v>
      </c>
      <c r="X91" s="586" t="str">
        <f>strCheckDate(O92:V92)</f>
        <v/>
      </c>
      <c r="Y91" s="590"/>
      <c r="Z91" s="590" t="str">
        <f>IF(M91="","",M91 )</f>
        <v/>
      </c>
      <c r="AA91" s="590"/>
      <c r="AB91" s="590"/>
      <c r="AC91" s="590"/>
      <c r="AD91" s="586"/>
      <c r="AE91" s="586"/>
      <c r="AF91" s="586"/>
      <c r="AG91" s="586"/>
      <c r="AH91" s="586"/>
      <c r="AI91" s="586"/>
    </row>
    <row r="92" spans="1:36" s="524" customFormat="1" ht="11.25" hidden="1" customHeight="1">
      <c r="A92" s="1235"/>
      <c r="B92" s="1235"/>
      <c r="C92" s="1235"/>
      <c r="D92" s="1235"/>
      <c r="E92" s="1235"/>
      <c r="F92" s="1235"/>
      <c r="G92" s="920"/>
      <c r="H92" s="920"/>
      <c r="I92" s="1235"/>
      <c r="J92" s="1255"/>
      <c r="K92" s="927">
        <v>1</v>
      </c>
      <c r="L92" s="601"/>
      <c r="M92" s="647"/>
      <c r="N92" s="587"/>
      <c r="O92" s="563"/>
      <c r="P92" s="563"/>
      <c r="Q92" s="585" t="str">
        <f>R91 &amp; "-" &amp; T91</f>
        <v>-</v>
      </c>
      <c r="R92" s="1245"/>
      <c r="S92" s="1231"/>
      <c r="T92" s="1245"/>
      <c r="U92" s="1231"/>
      <c r="V92" s="538"/>
      <c r="W92" s="1205"/>
      <c r="X92" s="586"/>
      <c r="Y92" s="590"/>
      <c r="Z92" s="590"/>
      <c r="AA92" s="590"/>
      <c r="AB92" s="590"/>
      <c r="AC92" s="590"/>
      <c r="AD92" s="586"/>
      <c r="AE92" s="586"/>
      <c r="AF92" s="586"/>
      <c r="AG92" s="586"/>
      <c r="AH92" s="586"/>
      <c r="AI92" s="586"/>
    </row>
    <row r="93" spans="1:36" s="523" customFormat="1" ht="15" customHeight="1">
      <c r="A93" s="1235"/>
      <c r="B93" s="1235"/>
      <c r="C93" s="1235"/>
      <c r="D93" s="1235"/>
      <c r="E93" s="1235"/>
      <c r="F93" s="1235"/>
      <c r="G93" s="920"/>
      <c r="H93" s="920"/>
      <c r="I93" s="1235"/>
      <c r="J93" s="1255"/>
      <c r="K93" s="927">
        <v>1</v>
      </c>
      <c r="L93" s="539"/>
      <c r="M93" s="557" t="s">
        <v>25</v>
      </c>
      <c r="N93" s="552"/>
      <c r="O93" s="546"/>
      <c r="P93" s="546"/>
      <c r="Q93" s="546"/>
      <c r="R93" s="574"/>
      <c r="S93" s="565"/>
      <c r="T93" s="564"/>
      <c r="U93" s="552"/>
      <c r="V93" s="561"/>
      <c r="W93" s="1205"/>
      <c r="X93" s="588"/>
      <c r="Y93" s="588"/>
      <c r="Z93" s="588"/>
      <c r="AA93" s="588"/>
      <c r="AB93" s="588"/>
      <c r="AC93" s="588"/>
      <c r="AD93" s="588"/>
      <c r="AE93" s="588"/>
      <c r="AF93" s="588"/>
      <c r="AG93" s="588"/>
      <c r="AH93" s="588"/>
      <c r="AI93" s="588"/>
    </row>
    <row r="94" spans="1:36" s="523" customFormat="1" ht="15" customHeight="1">
      <c r="A94" s="1235"/>
      <c r="B94" s="1235"/>
      <c r="C94" s="1235"/>
      <c r="D94" s="1235"/>
      <c r="E94" s="1235"/>
      <c r="F94" s="922"/>
      <c r="G94" s="922"/>
      <c r="H94" s="920"/>
      <c r="I94" s="1235"/>
      <c r="J94" s="922"/>
      <c r="K94" s="926"/>
      <c r="L94" s="539"/>
      <c r="M94" s="552" t="s">
        <v>11</v>
      </c>
      <c r="N94" s="557"/>
      <c r="O94" s="557"/>
      <c r="P94" s="557"/>
      <c r="Q94" s="557"/>
      <c r="R94" s="557"/>
      <c r="S94" s="557"/>
      <c r="T94" s="557"/>
      <c r="U94" s="557"/>
      <c r="V94" s="557"/>
      <c r="W94" s="561"/>
      <c r="X94" s="588"/>
      <c r="Y94" s="588"/>
      <c r="Z94" s="588"/>
      <c r="AA94" s="588"/>
      <c r="AB94" s="588"/>
      <c r="AC94" s="588"/>
      <c r="AD94" s="588"/>
      <c r="AE94" s="588"/>
      <c r="AF94" s="588"/>
      <c r="AG94" s="588"/>
      <c r="AH94" s="588"/>
      <c r="AI94" s="588"/>
      <c r="AJ94" s="588"/>
    </row>
    <row r="95" spans="1:36" s="523" customFormat="1" ht="15" hidden="1" customHeight="1">
      <c r="A95" s="1235"/>
      <c r="B95" s="1235"/>
      <c r="C95" s="1235"/>
      <c r="D95" s="1235"/>
      <c r="E95" s="922"/>
      <c r="F95" s="922"/>
      <c r="G95" s="922"/>
      <c r="H95" s="920"/>
      <c r="I95" s="1235"/>
      <c r="J95" s="922"/>
      <c r="K95" s="926"/>
      <c r="L95" s="539"/>
      <c r="M95" s="552"/>
      <c r="N95" s="557"/>
      <c r="O95" s="557"/>
      <c r="P95" s="557"/>
      <c r="Q95" s="557"/>
      <c r="R95" s="557"/>
      <c r="S95" s="557"/>
      <c r="T95" s="557"/>
      <c r="U95" s="557"/>
      <c r="V95" s="557"/>
      <c r="W95" s="561"/>
      <c r="X95" s="588"/>
      <c r="Y95" s="588"/>
      <c r="Z95" s="588"/>
      <c r="AA95" s="588"/>
      <c r="AB95" s="588"/>
      <c r="AC95" s="588"/>
      <c r="AD95" s="588"/>
      <c r="AE95" s="588"/>
      <c r="AF95" s="588"/>
      <c r="AG95" s="588"/>
      <c r="AH95" s="588"/>
      <c r="AI95" s="588"/>
      <c r="AJ95" s="588"/>
    </row>
    <row r="96" spans="1:36" s="523" customFormat="1" ht="15" customHeight="1">
      <c r="A96" s="1235"/>
      <c r="B96" s="1235"/>
      <c r="C96" s="1235"/>
      <c r="D96" s="925"/>
      <c r="E96" s="925"/>
      <c r="F96" s="922"/>
      <c r="G96" s="920"/>
      <c r="H96" s="920"/>
      <c r="I96" s="918"/>
      <c r="J96" s="915"/>
      <c r="K96" s="927">
        <v>1</v>
      </c>
      <c r="L96" s="539"/>
      <c r="M96" s="551" t="s">
        <v>17</v>
      </c>
      <c r="N96" s="550"/>
      <c r="O96" s="546"/>
      <c r="P96" s="546"/>
      <c r="Q96" s="546"/>
      <c r="R96" s="574"/>
      <c r="S96" s="565"/>
      <c r="T96" s="564"/>
      <c r="U96" s="550"/>
      <c r="V96" s="565"/>
      <c r="W96" s="561"/>
      <c r="X96" s="588"/>
      <c r="Y96" s="588"/>
      <c r="Z96" s="588"/>
      <c r="AA96" s="588"/>
      <c r="AB96" s="588"/>
      <c r="AC96" s="588"/>
      <c r="AD96" s="588"/>
      <c r="AE96" s="588"/>
      <c r="AF96" s="588"/>
      <c r="AG96" s="588"/>
      <c r="AH96" s="588"/>
      <c r="AI96" s="588"/>
    </row>
    <row r="97" spans="1:52" s="523" customFormat="1" ht="15" customHeight="1">
      <c r="A97" s="1235"/>
      <c r="B97" s="1235"/>
      <c r="C97" s="925"/>
      <c r="D97" s="925"/>
      <c r="E97" s="925"/>
      <c r="F97" s="925"/>
      <c r="G97" s="920"/>
      <c r="H97" s="920"/>
      <c r="I97" s="928"/>
      <c r="J97" s="915"/>
      <c r="K97" s="927">
        <v>1</v>
      </c>
      <c r="L97" s="539"/>
      <c r="M97" s="550" t="s">
        <v>18</v>
      </c>
      <c r="N97" s="550"/>
      <c r="O97" s="546"/>
      <c r="P97" s="546"/>
      <c r="Q97" s="546"/>
      <c r="R97" s="574"/>
      <c r="S97" s="565"/>
      <c r="T97" s="564"/>
      <c r="U97" s="550"/>
      <c r="V97" s="565"/>
      <c r="W97" s="561"/>
      <c r="X97" s="588"/>
      <c r="Y97" s="588"/>
      <c r="Z97" s="588"/>
      <c r="AA97" s="588"/>
      <c r="AB97" s="588"/>
      <c r="AC97" s="588"/>
      <c r="AD97" s="588"/>
      <c r="AE97" s="588"/>
      <c r="AF97" s="588"/>
      <c r="AG97" s="588"/>
      <c r="AH97" s="588"/>
      <c r="AI97" s="588"/>
    </row>
    <row r="98" spans="1:52" s="523" customFormat="1" ht="15" customHeight="1">
      <c r="A98" s="1235"/>
      <c r="B98" s="925"/>
      <c r="C98" s="925"/>
      <c r="D98" s="925"/>
      <c r="E98" s="925"/>
      <c r="F98" s="925"/>
      <c r="G98" s="920"/>
      <c r="H98" s="920"/>
      <c r="I98" s="918"/>
      <c r="J98" s="915"/>
      <c r="K98" s="927">
        <v>1</v>
      </c>
      <c r="L98" s="539"/>
      <c r="M98" s="559" t="s">
        <v>19</v>
      </c>
      <c r="N98" s="550"/>
      <c r="O98" s="546"/>
      <c r="P98" s="546"/>
      <c r="Q98" s="546"/>
      <c r="R98" s="574"/>
      <c r="S98" s="565"/>
      <c r="T98" s="564"/>
      <c r="U98" s="550"/>
      <c r="V98" s="565"/>
      <c r="W98" s="561"/>
      <c r="X98" s="588"/>
      <c r="Y98" s="588"/>
      <c r="Z98" s="588"/>
      <c r="AA98" s="588"/>
      <c r="AB98" s="588"/>
      <c r="AC98" s="588"/>
      <c r="AD98" s="588"/>
      <c r="AE98" s="588"/>
      <c r="AF98" s="588"/>
      <c r="AG98" s="588"/>
      <c r="AH98" s="588"/>
      <c r="AI98" s="588"/>
    </row>
    <row r="99" spans="1:52" s="523" customFormat="1" ht="15" customHeight="1">
      <c r="A99" s="914"/>
      <c r="B99" s="914"/>
      <c r="C99" s="914"/>
      <c r="D99" s="914"/>
      <c r="E99" s="914"/>
      <c r="F99" s="914"/>
      <c r="G99" s="914"/>
      <c r="H99" s="914"/>
      <c r="I99" s="914"/>
      <c r="J99" s="914"/>
      <c r="K99" s="914"/>
      <c r="L99" s="494"/>
      <c r="M99" s="566" t="s">
        <v>308</v>
      </c>
      <c r="N99" s="550"/>
      <c r="O99" s="546"/>
      <c r="P99" s="546"/>
      <c r="Q99" s="546"/>
      <c r="R99" s="574"/>
      <c r="S99" s="565"/>
      <c r="T99" s="564"/>
      <c r="U99" s="550"/>
      <c r="V99" s="565"/>
      <c r="W99" s="561"/>
      <c r="X99" s="588"/>
      <c r="Y99" s="588"/>
      <c r="Z99" s="588"/>
      <c r="AA99" s="588"/>
      <c r="AB99" s="588"/>
      <c r="AC99" s="588"/>
      <c r="AD99" s="588"/>
      <c r="AE99" s="588"/>
      <c r="AF99" s="588"/>
      <c r="AG99" s="588"/>
      <c r="AH99" s="588"/>
      <c r="AI99" s="588"/>
    </row>
    <row r="100" spans="1:52" s="598" customFormat="1" ht="15" customHeight="1">
      <c r="A100" s="597"/>
      <c r="B100" s="597"/>
      <c r="C100" s="597"/>
      <c r="D100" s="597"/>
      <c r="E100" s="597"/>
      <c r="F100" s="597"/>
      <c r="G100" s="596"/>
      <c r="H100" s="597"/>
      <c r="I100" s="682"/>
      <c r="J100" s="683"/>
      <c r="L100" s="599"/>
      <c r="M100" s="677"/>
      <c r="N100" s="678"/>
      <c r="O100" s="679"/>
      <c r="P100" s="679"/>
      <c r="Q100" s="679"/>
      <c r="R100" s="680"/>
      <c r="S100" s="554"/>
      <c r="T100" s="681"/>
      <c r="U100" s="678"/>
      <c r="V100" s="554"/>
      <c r="W100" s="554"/>
      <c r="X100" s="597"/>
      <c r="Y100" s="597"/>
      <c r="Z100" s="597"/>
      <c r="AA100" s="597"/>
      <c r="AB100" s="597"/>
      <c r="AC100" s="597"/>
      <c r="AD100" s="597"/>
      <c r="AE100" s="597"/>
      <c r="AF100" s="597"/>
      <c r="AG100" s="597"/>
      <c r="AH100" s="597"/>
      <c r="AI100" s="597"/>
    </row>
    <row r="101" spans="1:52" s="35" customFormat="1" ht="17.100000000000001" customHeight="1">
      <c r="G101" s="35" t="s">
        <v>13</v>
      </c>
      <c r="I101" s="35" t="s">
        <v>67</v>
      </c>
      <c r="V101" s="158"/>
    </row>
    <row r="102" spans="1:52" ht="17.100000000000001" customHeight="1">
      <c r="X102" s="471"/>
      <c r="Y102" s="43"/>
      <c r="Z102" s="43"/>
    </row>
    <row r="103" spans="1:52" s="524" customFormat="1" ht="22.5">
      <c r="A103" s="1235">
        <v>1</v>
      </c>
      <c r="B103" s="1076"/>
      <c r="C103" s="1076"/>
      <c r="D103" s="1076"/>
      <c r="E103" s="1077"/>
      <c r="F103" s="1078"/>
      <c r="G103" s="1076"/>
      <c r="H103" s="1076"/>
      <c r="I103" s="1057"/>
      <c r="J103" s="1062"/>
      <c r="K103" s="1062"/>
      <c r="L103" s="594">
        <f>mergeValue(A103)</f>
        <v>1</v>
      </c>
      <c r="M103" s="642" t="s">
        <v>20</v>
      </c>
      <c r="N103" s="581"/>
      <c r="O103" s="1285"/>
      <c r="P103" s="1286"/>
      <c r="Q103" s="1286"/>
      <c r="R103" s="1286"/>
      <c r="S103" s="1286"/>
      <c r="T103" s="1286"/>
      <c r="U103" s="1286"/>
      <c r="V103" s="1286"/>
      <c r="W103" s="1286"/>
      <c r="X103" s="1286"/>
      <c r="Y103" s="1286"/>
      <c r="Z103" s="1286"/>
      <c r="AA103" s="1286"/>
      <c r="AB103" s="1286"/>
      <c r="AC103" s="1286"/>
      <c r="AD103" s="1286"/>
      <c r="AE103" s="1286"/>
      <c r="AF103" s="1286"/>
      <c r="AG103" s="1286"/>
      <c r="AH103" s="1286"/>
      <c r="AI103" s="1286"/>
      <c r="AJ103" s="1286"/>
      <c r="AK103" s="1286"/>
      <c r="AL103" s="1286"/>
      <c r="AM103" s="1287"/>
      <c r="AN103" s="631" t="s">
        <v>475</v>
      </c>
      <c r="AO103" s="586"/>
      <c r="AP103" s="586"/>
      <c r="AQ103" s="586"/>
      <c r="AR103" s="586"/>
      <c r="AS103" s="586"/>
      <c r="AT103" s="586"/>
      <c r="AU103" s="586"/>
      <c r="AV103" s="586"/>
      <c r="AW103" s="586"/>
      <c r="AX103" s="586"/>
      <c r="AY103" s="586"/>
      <c r="AZ103" s="586"/>
    </row>
    <row r="104" spans="1:52" s="524" customFormat="1" ht="22.5">
      <c r="A104" s="1235"/>
      <c r="B104" s="1235">
        <v>1</v>
      </c>
      <c r="C104" s="1076"/>
      <c r="D104" s="1076"/>
      <c r="E104" s="1078"/>
      <c r="F104" s="1078"/>
      <c r="G104" s="1076"/>
      <c r="H104" s="1076"/>
      <c r="I104" s="1064"/>
      <c r="J104" s="1059"/>
      <c r="K104" s="1058"/>
      <c r="L104" s="594" t="str">
        <f>mergeValue(A104) &amp;"."&amp; mergeValue(B104)</f>
        <v>1.1</v>
      </c>
      <c r="M104" s="547" t="s">
        <v>16</v>
      </c>
      <c r="N104" s="581"/>
      <c r="O104" s="1285"/>
      <c r="P104" s="1286"/>
      <c r="Q104" s="1286"/>
      <c r="R104" s="1286"/>
      <c r="S104" s="1286"/>
      <c r="T104" s="1286"/>
      <c r="U104" s="1286"/>
      <c r="V104" s="1286"/>
      <c r="W104" s="1286"/>
      <c r="X104" s="1286"/>
      <c r="Y104" s="1286"/>
      <c r="Z104" s="1286"/>
      <c r="AA104" s="1286"/>
      <c r="AB104" s="1286"/>
      <c r="AC104" s="1286"/>
      <c r="AD104" s="1286"/>
      <c r="AE104" s="1286"/>
      <c r="AF104" s="1286"/>
      <c r="AG104" s="1286"/>
      <c r="AH104" s="1286"/>
      <c r="AI104" s="1286"/>
      <c r="AJ104" s="1286"/>
      <c r="AK104" s="1286"/>
      <c r="AL104" s="1286"/>
      <c r="AM104" s="1287"/>
      <c r="AN104" s="631" t="s">
        <v>476</v>
      </c>
      <c r="AO104" s="586"/>
      <c r="AP104" s="586"/>
      <c r="AQ104" s="586"/>
      <c r="AR104" s="586"/>
      <c r="AS104" s="586"/>
      <c r="AT104" s="586"/>
      <c r="AU104" s="586"/>
      <c r="AV104" s="586"/>
      <c r="AW104" s="586"/>
      <c r="AX104" s="586"/>
      <c r="AY104" s="586"/>
      <c r="AZ104" s="586"/>
    </row>
    <row r="105" spans="1:52" s="524" customFormat="1" ht="22.5">
      <c r="A105" s="1235"/>
      <c r="B105" s="1235"/>
      <c r="C105" s="1235">
        <v>1</v>
      </c>
      <c r="D105" s="1076"/>
      <c r="E105" s="1078"/>
      <c r="F105" s="1078"/>
      <c r="G105" s="1076"/>
      <c r="H105" s="1076"/>
      <c r="I105" s="1064"/>
      <c r="J105" s="1059"/>
      <c r="K105" s="1058"/>
      <c r="L105" s="594" t="str">
        <f>mergeValue(A105) &amp;"."&amp; mergeValue(B105)&amp;"."&amp; mergeValue(C105)</f>
        <v>1.1.1</v>
      </c>
      <c r="M105" s="548" t="s">
        <v>7</v>
      </c>
      <c r="N105" s="581"/>
      <c r="O105" s="1285"/>
      <c r="P105" s="1286"/>
      <c r="Q105" s="1286"/>
      <c r="R105" s="1286"/>
      <c r="S105" s="1286"/>
      <c r="T105" s="1286"/>
      <c r="U105" s="1286"/>
      <c r="V105" s="1286"/>
      <c r="W105" s="1286"/>
      <c r="X105" s="1286"/>
      <c r="Y105" s="1286"/>
      <c r="Z105" s="1286"/>
      <c r="AA105" s="1286"/>
      <c r="AB105" s="1286"/>
      <c r="AC105" s="1286"/>
      <c r="AD105" s="1286"/>
      <c r="AE105" s="1286"/>
      <c r="AF105" s="1286"/>
      <c r="AG105" s="1286"/>
      <c r="AH105" s="1286"/>
      <c r="AI105" s="1286"/>
      <c r="AJ105" s="1286"/>
      <c r="AK105" s="1286"/>
      <c r="AL105" s="1286"/>
      <c r="AM105" s="1287"/>
      <c r="AN105" s="631" t="s">
        <v>632</v>
      </c>
      <c r="AO105" s="586"/>
      <c r="AP105" s="586"/>
      <c r="AQ105" s="586"/>
      <c r="AR105" s="586"/>
      <c r="AS105" s="586"/>
      <c r="AT105" s="586"/>
      <c r="AU105" s="586"/>
      <c r="AV105" s="586"/>
      <c r="AW105" s="586"/>
      <c r="AX105" s="586"/>
      <c r="AY105" s="586"/>
      <c r="AZ105" s="586"/>
    </row>
    <row r="106" spans="1:52" s="524" customFormat="1" ht="22.5">
      <c r="A106" s="1235"/>
      <c r="B106" s="1235"/>
      <c r="C106" s="1235"/>
      <c r="D106" s="1235">
        <v>1</v>
      </c>
      <c r="E106" s="1078"/>
      <c r="F106" s="1078"/>
      <c r="G106" s="1076"/>
      <c r="H106" s="1076"/>
      <c r="I106" s="1064"/>
      <c r="J106" s="1059"/>
      <c r="K106" s="1058"/>
      <c r="L106" s="594" t="str">
        <f>mergeValue(A106) &amp;"."&amp; mergeValue(B106)&amp;"."&amp; mergeValue(C106)&amp;"."&amp; mergeValue(D106)</f>
        <v>1.1.1.1</v>
      </c>
      <c r="M106" s="549" t="s">
        <v>22</v>
      </c>
      <c r="N106" s="581"/>
      <c r="O106" s="1285"/>
      <c r="P106" s="1286"/>
      <c r="Q106" s="1286"/>
      <c r="R106" s="1286"/>
      <c r="S106" s="1286"/>
      <c r="T106" s="1286"/>
      <c r="U106" s="1286"/>
      <c r="V106" s="1286"/>
      <c r="W106" s="1286"/>
      <c r="X106" s="1286"/>
      <c r="Y106" s="1286"/>
      <c r="Z106" s="1286"/>
      <c r="AA106" s="1286"/>
      <c r="AB106" s="1286"/>
      <c r="AC106" s="1286"/>
      <c r="AD106" s="1286"/>
      <c r="AE106" s="1286"/>
      <c r="AF106" s="1286"/>
      <c r="AG106" s="1286"/>
      <c r="AH106" s="1286"/>
      <c r="AI106" s="1286"/>
      <c r="AJ106" s="1286"/>
      <c r="AK106" s="1286"/>
      <c r="AL106" s="1286"/>
      <c r="AM106" s="1287"/>
      <c r="AN106" s="631" t="s">
        <v>633</v>
      </c>
      <c r="AO106" s="586"/>
      <c r="AP106" s="586"/>
      <c r="AQ106" s="586"/>
      <c r="AR106" s="586"/>
      <c r="AS106" s="586"/>
      <c r="AT106" s="586"/>
      <c r="AU106" s="586"/>
      <c r="AV106" s="586"/>
      <c r="AW106" s="586"/>
      <c r="AX106" s="586"/>
      <c r="AY106" s="586"/>
      <c r="AZ106" s="586"/>
    </row>
    <row r="107" spans="1:52" s="524" customFormat="1" ht="0.2" customHeight="1">
      <c r="A107" s="1235"/>
      <c r="B107" s="1235"/>
      <c r="C107" s="1235"/>
      <c r="D107" s="1235"/>
      <c r="E107" s="1235">
        <v>1</v>
      </c>
      <c r="F107" s="1078"/>
      <c r="G107" s="1076"/>
      <c r="H107" s="1076"/>
      <c r="I107" s="1063"/>
      <c r="J107" s="1059"/>
      <c r="K107" s="1058"/>
      <c r="L107" s="594"/>
      <c r="M107" s="555"/>
      <c r="N107" s="582"/>
      <c r="O107" s="1288"/>
      <c r="P107" s="1289"/>
      <c r="Q107" s="1289"/>
      <c r="R107" s="1289"/>
      <c r="S107" s="1289"/>
      <c r="T107" s="1289"/>
      <c r="U107" s="1289"/>
      <c r="V107" s="1289"/>
      <c r="W107" s="1289"/>
      <c r="X107" s="1289"/>
      <c r="Y107" s="1289"/>
      <c r="Z107" s="1289"/>
      <c r="AA107" s="1289"/>
      <c r="AB107" s="1289"/>
      <c r="AC107" s="1289"/>
      <c r="AD107" s="1289"/>
      <c r="AE107" s="1289"/>
      <c r="AF107" s="1289"/>
      <c r="AG107" s="1289"/>
      <c r="AH107" s="1289"/>
      <c r="AI107" s="1289"/>
      <c r="AJ107" s="1289"/>
      <c r="AK107" s="1289"/>
      <c r="AL107" s="1289"/>
      <c r="AM107" s="1290"/>
      <c r="AN107" s="631"/>
      <c r="AO107" s="586"/>
      <c r="AP107" s="586"/>
      <c r="AQ107" s="586"/>
      <c r="AR107" s="586"/>
      <c r="AS107" s="586"/>
      <c r="AT107" s="586"/>
      <c r="AU107" s="586"/>
      <c r="AV107" s="586"/>
      <c r="AW107" s="586"/>
      <c r="AX107" s="586"/>
      <c r="AY107" s="586"/>
      <c r="AZ107" s="586"/>
    </row>
    <row r="108" spans="1:52" s="524" customFormat="1" ht="90">
      <c r="A108" s="1235"/>
      <c r="B108" s="1235"/>
      <c r="C108" s="1235"/>
      <c r="D108" s="1235"/>
      <c r="E108" s="1235"/>
      <c r="F108" s="1235">
        <v>1</v>
      </c>
      <c r="G108" s="1076"/>
      <c r="H108" s="1076"/>
      <c r="I108" s="1260"/>
      <c r="J108" s="1059"/>
      <c r="K108" s="1058"/>
      <c r="L108" s="594" t="str">
        <f>mergeValue(A108) &amp;"."&amp; mergeValue(B108)&amp;"."&amp; mergeValue(C108)&amp;"."&amp; mergeValue(D108)&amp;"."&amp; mergeValue(F108)</f>
        <v>1.1.1.1.1</v>
      </c>
      <c r="M108" s="556" t="s">
        <v>10</v>
      </c>
      <c r="N108" s="582"/>
      <c r="O108" s="1238"/>
      <c r="P108" s="1239"/>
      <c r="Q108" s="1239"/>
      <c r="R108" s="1239"/>
      <c r="S108" s="1239"/>
      <c r="T108" s="1239"/>
      <c r="U108" s="1239"/>
      <c r="V108" s="1239"/>
      <c r="W108" s="1239"/>
      <c r="X108" s="1239"/>
      <c r="Y108" s="1239"/>
      <c r="Z108" s="1239"/>
      <c r="AA108" s="1239"/>
      <c r="AB108" s="1239"/>
      <c r="AC108" s="1239"/>
      <c r="AD108" s="1239"/>
      <c r="AE108" s="1239"/>
      <c r="AF108" s="1239"/>
      <c r="AG108" s="1239"/>
      <c r="AH108" s="1239"/>
      <c r="AI108" s="1239"/>
      <c r="AJ108" s="1239"/>
      <c r="AK108" s="1239"/>
      <c r="AL108" s="1239"/>
      <c r="AM108" s="1240"/>
      <c r="AN108" s="631" t="s">
        <v>634</v>
      </c>
      <c r="AO108" s="586"/>
      <c r="AP108" s="590" t="str">
        <f>strCheckUnique(AQ108:AQ112)</f>
        <v/>
      </c>
      <c r="AQ108" s="586"/>
      <c r="AR108" s="590"/>
      <c r="AS108" s="586"/>
      <c r="AT108" s="586"/>
      <c r="AU108" s="586"/>
      <c r="AV108" s="586"/>
      <c r="AW108" s="586"/>
      <c r="AX108" s="586"/>
      <c r="AY108" s="586"/>
      <c r="AZ108" s="586"/>
    </row>
    <row r="109" spans="1:52" s="524" customFormat="1" ht="135">
      <c r="A109" s="1235"/>
      <c r="B109" s="1235"/>
      <c r="C109" s="1235"/>
      <c r="D109" s="1235"/>
      <c r="E109" s="1235"/>
      <c r="F109" s="1235"/>
      <c r="G109" s="1235">
        <v>1</v>
      </c>
      <c r="H109" s="1076"/>
      <c r="I109" s="1260"/>
      <c r="J109" s="1261"/>
      <c r="K109" s="1065"/>
      <c r="L109" s="594" t="str">
        <f>mergeValue(A109) &amp;"."&amp; mergeValue(B109)&amp;"."&amp; mergeValue(C109)&amp;"."&amp; mergeValue(D109)&amp;"."&amp; mergeValue(F109)&amp;"."&amp; mergeValue(G109)</f>
        <v>1.1.1.1.1.1</v>
      </c>
      <c r="M109" s="1066" t="s">
        <v>649</v>
      </c>
      <c r="N109" s="647"/>
      <c r="O109" s="684"/>
      <c r="P109" s="684"/>
      <c r="Q109" s="563"/>
      <c r="R109" s="495"/>
      <c r="S109" s="1092"/>
      <c r="T109" s="495"/>
      <c r="U109" s="1092"/>
      <c r="V109" s="585" t="str">
        <f>W109 &amp; "-" &amp; Y109</f>
        <v>-</v>
      </c>
      <c r="W109" s="1245"/>
      <c r="X109" s="1231" t="s">
        <v>83</v>
      </c>
      <c r="Y109" s="1245"/>
      <c r="Z109" s="1231" t="s">
        <v>83</v>
      </c>
      <c r="AA109" s="684"/>
      <c r="AB109" s="684"/>
      <c r="AC109" s="764"/>
      <c r="AD109" s="713"/>
      <c r="AE109" s="1092"/>
      <c r="AF109" s="713"/>
      <c r="AG109" s="1092"/>
      <c r="AH109" s="770" t="str">
        <f>AI109 &amp; "-" &amp; AK109</f>
        <v>-</v>
      </c>
      <c r="AI109" s="1245"/>
      <c r="AJ109" s="1231" t="s">
        <v>83</v>
      </c>
      <c r="AK109" s="1245"/>
      <c r="AL109" s="1231" t="s">
        <v>84</v>
      </c>
      <c r="AM109" s="538"/>
      <c r="AN109" s="631" t="s">
        <v>667</v>
      </c>
      <c r="AO109" s="586" t="str">
        <f>strCheckDate(O109:AM109)</f>
        <v/>
      </c>
      <c r="AP109" s="590"/>
      <c r="AQ109" s="590" t="str">
        <f>IF(M109="","",M109 )</f>
        <v>горячая вода в системе централизованного теплоснабжения на горячее водоснабжение</v>
      </c>
      <c r="AR109" s="590"/>
      <c r="AS109" s="590"/>
      <c r="AT109" s="590"/>
      <c r="AU109" s="586"/>
      <c r="AV109" s="586"/>
      <c r="AW109" s="586"/>
      <c r="AX109" s="586"/>
      <c r="AY109" s="586"/>
      <c r="AZ109" s="586"/>
    </row>
    <row r="110" spans="1:52" s="524" customFormat="1" ht="0.2" customHeight="1">
      <c r="A110" s="1235"/>
      <c r="B110" s="1235"/>
      <c r="C110" s="1235"/>
      <c r="D110" s="1235"/>
      <c r="E110" s="1235"/>
      <c r="F110" s="1235"/>
      <c r="G110" s="1235"/>
      <c r="H110" s="1076"/>
      <c r="I110" s="1260"/>
      <c r="J110" s="1261"/>
      <c r="K110" s="1065"/>
      <c r="L110" s="601"/>
      <c r="M110" s="647"/>
      <c r="N110" s="647"/>
      <c r="O110" s="563"/>
      <c r="P110" s="495"/>
      <c r="Q110" s="495"/>
      <c r="R110" s="495"/>
      <c r="S110" s="495"/>
      <c r="T110" s="495"/>
      <c r="U110" s="560"/>
      <c r="V110" s="585"/>
      <c r="W110" s="1230"/>
      <c r="X110" s="1231"/>
      <c r="Y110" s="1230"/>
      <c r="Z110" s="1231"/>
      <c r="AA110" s="764"/>
      <c r="AB110" s="713"/>
      <c r="AC110" s="713"/>
      <c r="AD110" s="713"/>
      <c r="AE110" s="713"/>
      <c r="AF110" s="713"/>
      <c r="AG110" s="560"/>
      <c r="AH110" s="770"/>
      <c r="AI110" s="1230"/>
      <c r="AJ110" s="1231"/>
      <c r="AK110" s="1230"/>
      <c r="AL110" s="1231"/>
      <c r="AM110" s="538"/>
      <c r="AN110" s="1205"/>
      <c r="AO110" s="586"/>
      <c r="AP110" s="586"/>
      <c r="AQ110" s="586"/>
      <c r="AR110" s="590">
        <f ca="1">OFFSET(AR110,-1,0)</f>
        <v>0</v>
      </c>
      <c r="AS110" s="586"/>
      <c r="AT110" s="586"/>
      <c r="AU110" s="586"/>
      <c r="AV110" s="586"/>
      <c r="AW110" s="586"/>
      <c r="AX110" s="586"/>
      <c r="AY110" s="586"/>
      <c r="AZ110" s="586"/>
    </row>
    <row r="111" spans="1:52" s="523" customFormat="1" ht="15" hidden="1" customHeight="1">
      <c r="A111" s="1235"/>
      <c r="B111" s="1235"/>
      <c r="C111" s="1235"/>
      <c r="D111" s="1235"/>
      <c r="E111" s="1235"/>
      <c r="F111" s="1235"/>
      <c r="G111" s="1235"/>
      <c r="H111" s="1076"/>
      <c r="I111" s="1260"/>
      <c r="J111" s="1261"/>
      <c r="K111" s="1067"/>
      <c r="L111" s="539"/>
      <c r="M111" s="558"/>
      <c r="N111" s="552"/>
      <c r="O111" s="546"/>
      <c r="P111" s="546"/>
      <c r="Q111" s="546"/>
      <c r="R111" s="546"/>
      <c r="S111" s="546"/>
      <c r="T111" s="546"/>
      <c r="U111" s="546"/>
      <c r="V111" s="546"/>
      <c r="W111" s="564"/>
      <c r="X111" s="565"/>
      <c r="Y111" s="564"/>
      <c r="Z111" s="552"/>
      <c r="AA111" s="758"/>
      <c r="AB111" s="758"/>
      <c r="AC111" s="758"/>
      <c r="AD111" s="758"/>
      <c r="AE111" s="758"/>
      <c r="AF111" s="758"/>
      <c r="AG111" s="758"/>
      <c r="AH111" s="758"/>
      <c r="AI111" s="1006"/>
      <c r="AJ111" s="1007"/>
      <c r="AK111" s="1006"/>
      <c r="AL111" s="1002"/>
      <c r="AM111" s="561"/>
      <c r="AN111" s="1205"/>
      <c r="AO111" s="588"/>
      <c r="AP111" s="588"/>
      <c r="AQ111" s="588"/>
      <c r="AR111" s="588"/>
      <c r="AS111" s="588"/>
      <c r="AT111" s="588"/>
      <c r="AU111" s="588"/>
      <c r="AV111" s="588"/>
      <c r="AW111" s="588"/>
      <c r="AX111" s="588"/>
      <c r="AY111" s="588"/>
      <c r="AZ111" s="588"/>
    </row>
    <row r="112" spans="1:52" s="523" customFormat="1" ht="15" customHeight="1">
      <c r="A112" s="1235"/>
      <c r="B112" s="1235"/>
      <c r="C112" s="1235"/>
      <c r="D112" s="1235"/>
      <c r="E112" s="1235"/>
      <c r="F112" s="1235"/>
      <c r="G112" s="1076"/>
      <c r="H112" s="1076"/>
      <c r="I112" s="1260"/>
      <c r="J112" s="1073"/>
      <c r="K112" s="1067"/>
      <c r="L112" s="539"/>
      <c r="M112" s="557" t="s">
        <v>25</v>
      </c>
      <c r="N112" s="558"/>
      <c r="O112" s="558"/>
      <c r="P112" s="558"/>
      <c r="Q112" s="558"/>
      <c r="R112" s="558"/>
      <c r="S112" s="558"/>
      <c r="T112" s="558"/>
      <c r="U112" s="558"/>
      <c r="V112" s="558"/>
      <c r="W112" s="558"/>
      <c r="X112" s="558"/>
      <c r="Y112" s="558"/>
      <c r="Z112" s="558"/>
      <c r="AA112" s="558"/>
      <c r="AB112" s="558"/>
      <c r="AC112" s="558"/>
      <c r="AD112" s="558"/>
      <c r="AE112" s="558"/>
      <c r="AF112" s="558"/>
      <c r="AG112" s="558"/>
      <c r="AH112" s="558"/>
      <c r="AI112" s="558"/>
      <c r="AJ112" s="558"/>
      <c r="AK112" s="558"/>
      <c r="AL112" s="558"/>
      <c r="AM112" s="558"/>
      <c r="AN112" s="561"/>
      <c r="AO112" s="588"/>
      <c r="AP112" s="588"/>
      <c r="AQ112" s="588"/>
      <c r="AR112" s="588"/>
      <c r="AS112" s="588"/>
      <c r="AT112" s="588"/>
      <c r="AU112" s="588"/>
      <c r="AV112" s="588"/>
      <c r="AW112" s="588"/>
      <c r="AX112" s="588"/>
      <c r="AY112" s="588"/>
      <c r="AZ112" s="588"/>
    </row>
    <row r="113" spans="1:52" s="523" customFormat="1" ht="15" customHeight="1">
      <c r="A113" s="1235"/>
      <c r="B113" s="1235"/>
      <c r="C113" s="1235"/>
      <c r="D113" s="1235"/>
      <c r="E113" s="1235"/>
      <c r="F113" s="1079"/>
      <c r="G113" s="1076"/>
      <c r="H113" s="1076"/>
      <c r="I113" s="1063"/>
      <c r="J113" s="1061"/>
      <c r="K113" s="1067"/>
      <c r="L113" s="539"/>
      <c r="M113" s="552" t="s">
        <v>11</v>
      </c>
      <c r="N113" s="551"/>
      <c r="O113" s="546"/>
      <c r="P113" s="546"/>
      <c r="Q113" s="546"/>
      <c r="R113" s="546"/>
      <c r="S113" s="546"/>
      <c r="T113" s="546"/>
      <c r="U113" s="546"/>
      <c r="V113" s="546"/>
      <c r="W113" s="574"/>
      <c r="X113" s="565"/>
      <c r="Y113" s="564"/>
      <c r="Z113" s="551"/>
      <c r="AA113" s="758"/>
      <c r="AB113" s="758"/>
      <c r="AC113" s="758"/>
      <c r="AD113" s="758"/>
      <c r="AE113" s="758"/>
      <c r="AF113" s="758"/>
      <c r="AG113" s="758"/>
      <c r="AH113" s="758"/>
      <c r="AI113" s="767"/>
      <c r="AJ113" s="1007"/>
      <c r="AK113" s="1006"/>
      <c r="AL113" s="1041"/>
      <c r="AM113" s="565"/>
      <c r="AN113" s="561"/>
      <c r="AO113" s="588"/>
      <c r="AP113" s="588"/>
      <c r="AQ113" s="588"/>
      <c r="AR113" s="588"/>
      <c r="AS113" s="588"/>
      <c r="AT113" s="588"/>
      <c r="AU113" s="588"/>
      <c r="AV113" s="588"/>
      <c r="AW113" s="588"/>
      <c r="AX113" s="588"/>
      <c r="AY113" s="588"/>
      <c r="AZ113" s="588"/>
    </row>
    <row r="114" spans="1:52" s="523" customFormat="1" ht="0.2" customHeight="1">
      <c r="A114" s="1235"/>
      <c r="B114" s="1235"/>
      <c r="C114" s="1235"/>
      <c r="D114" s="1078"/>
      <c r="E114" s="1079"/>
      <c r="F114" s="1079"/>
      <c r="G114" s="1076"/>
      <c r="H114" s="1076"/>
      <c r="I114" s="1074"/>
      <c r="J114" s="1061"/>
      <c r="K114" s="1057"/>
      <c r="L114" s="539"/>
      <c r="M114" s="552"/>
      <c r="N114" s="552"/>
      <c r="O114" s="552"/>
      <c r="P114" s="552"/>
      <c r="Q114" s="552"/>
      <c r="R114" s="552"/>
      <c r="S114" s="552"/>
      <c r="T114" s="552"/>
      <c r="U114" s="552"/>
      <c r="V114" s="552"/>
      <c r="W114" s="552"/>
      <c r="X114" s="552"/>
      <c r="Y114" s="552"/>
      <c r="Z114" s="552"/>
      <c r="AA114" s="1002"/>
      <c r="AB114" s="1002"/>
      <c r="AC114" s="1002"/>
      <c r="AD114" s="1002"/>
      <c r="AE114" s="1002"/>
      <c r="AF114" s="1002"/>
      <c r="AG114" s="1002"/>
      <c r="AH114" s="1002"/>
      <c r="AI114" s="1002"/>
      <c r="AJ114" s="1002"/>
      <c r="AK114" s="1002"/>
      <c r="AL114" s="1002"/>
      <c r="AM114" s="552"/>
      <c r="AN114" s="561"/>
      <c r="AO114" s="588"/>
      <c r="AP114" s="588"/>
      <c r="AQ114" s="588"/>
      <c r="AR114" s="588"/>
      <c r="AS114" s="588"/>
      <c r="AT114" s="588"/>
      <c r="AU114" s="588"/>
      <c r="AV114" s="588"/>
      <c r="AW114" s="588"/>
      <c r="AX114" s="588"/>
      <c r="AY114" s="588"/>
      <c r="AZ114" s="588"/>
    </row>
    <row r="115" spans="1:52" s="523" customFormat="1" ht="15" customHeight="1">
      <c r="A115" s="1235"/>
      <c r="B115" s="1235"/>
      <c r="C115" s="1235"/>
      <c r="D115" s="1080"/>
      <c r="E115" s="1080"/>
      <c r="F115" s="1080"/>
      <c r="G115" s="1081"/>
      <c r="H115" s="1080"/>
      <c r="I115" s="1067"/>
      <c r="J115" s="1061"/>
      <c r="K115" s="1067"/>
      <c r="L115" s="539"/>
      <c r="M115" s="551" t="s">
        <v>17</v>
      </c>
      <c r="N115" s="550"/>
      <c r="O115" s="546"/>
      <c r="P115" s="546"/>
      <c r="Q115" s="546"/>
      <c r="R115" s="546"/>
      <c r="S115" s="546"/>
      <c r="T115" s="546"/>
      <c r="U115" s="546"/>
      <c r="V115" s="546"/>
      <c r="W115" s="574"/>
      <c r="X115" s="565"/>
      <c r="Y115" s="564"/>
      <c r="Z115" s="550"/>
      <c r="AA115" s="758"/>
      <c r="AB115" s="758"/>
      <c r="AC115" s="758"/>
      <c r="AD115" s="758"/>
      <c r="AE115" s="758"/>
      <c r="AF115" s="758"/>
      <c r="AG115" s="758"/>
      <c r="AH115" s="758"/>
      <c r="AI115" s="767"/>
      <c r="AJ115" s="1007"/>
      <c r="AK115" s="1006"/>
      <c r="AL115" s="1000"/>
      <c r="AM115" s="565"/>
      <c r="AN115" s="561"/>
      <c r="AO115" s="588"/>
      <c r="AP115" s="588"/>
      <c r="AQ115" s="588"/>
      <c r="AR115" s="588"/>
      <c r="AS115" s="588"/>
      <c r="AT115" s="588"/>
      <c r="AU115" s="588"/>
      <c r="AV115" s="588"/>
      <c r="AW115" s="588"/>
      <c r="AX115" s="588"/>
      <c r="AY115" s="588"/>
      <c r="AZ115" s="588"/>
    </row>
    <row r="116" spans="1:52" s="523" customFormat="1" ht="15" customHeight="1">
      <c r="A116" s="1235"/>
      <c r="B116" s="1235"/>
      <c r="C116" s="1080"/>
      <c r="D116" s="1080"/>
      <c r="E116" s="1080"/>
      <c r="F116" s="1080"/>
      <c r="G116" s="1081"/>
      <c r="H116" s="1080"/>
      <c r="I116" s="1067"/>
      <c r="J116" s="1061"/>
      <c r="K116" s="1067"/>
      <c r="L116" s="539"/>
      <c r="M116" s="550" t="s">
        <v>18</v>
      </c>
      <c r="N116" s="550"/>
      <c r="O116" s="546"/>
      <c r="P116" s="546"/>
      <c r="Q116" s="546"/>
      <c r="R116" s="546"/>
      <c r="S116" s="546"/>
      <c r="T116" s="546"/>
      <c r="U116" s="546"/>
      <c r="V116" s="546"/>
      <c r="W116" s="574"/>
      <c r="X116" s="565"/>
      <c r="Y116" s="564"/>
      <c r="Z116" s="550"/>
      <c r="AA116" s="758"/>
      <c r="AB116" s="758"/>
      <c r="AC116" s="758"/>
      <c r="AD116" s="758"/>
      <c r="AE116" s="758"/>
      <c r="AF116" s="758"/>
      <c r="AG116" s="758"/>
      <c r="AH116" s="758"/>
      <c r="AI116" s="767"/>
      <c r="AJ116" s="1007"/>
      <c r="AK116" s="1006"/>
      <c r="AL116" s="1000"/>
      <c r="AM116" s="565"/>
      <c r="AN116" s="561"/>
      <c r="AO116" s="588"/>
      <c r="AP116" s="588"/>
      <c r="AQ116" s="588"/>
      <c r="AR116" s="588"/>
      <c r="AS116" s="588"/>
      <c r="AT116" s="588"/>
      <c r="AU116" s="588"/>
      <c r="AV116" s="588"/>
      <c r="AW116" s="588"/>
      <c r="AX116" s="588"/>
      <c r="AY116" s="588"/>
      <c r="AZ116" s="588"/>
    </row>
    <row r="117" spans="1:52" s="523" customFormat="1" ht="15" customHeight="1">
      <c r="A117" s="1235"/>
      <c r="B117" s="1080"/>
      <c r="C117" s="1080"/>
      <c r="D117" s="1080"/>
      <c r="E117" s="1080"/>
      <c r="F117" s="1080"/>
      <c r="G117" s="1081"/>
      <c r="H117" s="1080"/>
      <c r="I117" s="1067"/>
      <c r="J117" s="1061"/>
      <c r="K117" s="1067"/>
      <c r="L117" s="539"/>
      <c r="M117" s="559" t="s">
        <v>19</v>
      </c>
      <c r="N117" s="550"/>
      <c r="O117" s="546"/>
      <c r="P117" s="546"/>
      <c r="Q117" s="546"/>
      <c r="R117" s="546"/>
      <c r="S117" s="546"/>
      <c r="T117" s="546"/>
      <c r="U117" s="546"/>
      <c r="V117" s="546"/>
      <c r="W117" s="574"/>
      <c r="X117" s="565"/>
      <c r="Y117" s="564"/>
      <c r="Z117" s="550"/>
      <c r="AA117" s="758"/>
      <c r="AB117" s="758"/>
      <c r="AC117" s="758"/>
      <c r="AD117" s="758"/>
      <c r="AE117" s="758"/>
      <c r="AF117" s="758"/>
      <c r="AG117" s="758"/>
      <c r="AH117" s="758"/>
      <c r="AI117" s="767"/>
      <c r="AJ117" s="1007"/>
      <c r="AK117" s="1006"/>
      <c r="AL117" s="1000"/>
      <c r="AM117" s="565"/>
      <c r="AN117" s="561"/>
      <c r="AO117" s="588"/>
      <c r="AP117" s="588"/>
      <c r="AQ117" s="588"/>
      <c r="AR117" s="588"/>
      <c r="AS117" s="588"/>
      <c r="AT117" s="588"/>
      <c r="AU117" s="588"/>
      <c r="AV117" s="588"/>
      <c r="AW117" s="588"/>
      <c r="AX117" s="588"/>
      <c r="AY117" s="588"/>
      <c r="AZ117" s="588"/>
    </row>
    <row r="118" spans="1:52" s="523" customFormat="1" ht="15" customHeight="1">
      <c r="A118" s="1074"/>
      <c r="B118" s="1074"/>
      <c r="C118" s="1074"/>
      <c r="D118" s="1074"/>
      <c r="E118" s="1074"/>
      <c r="F118" s="1074"/>
      <c r="G118" s="1082"/>
      <c r="H118" s="1074"/>
      <c r="I118" s="1060"/>
      <c r="J118" s="1061"/>
      <c r="K118" s="1057"/>
      <c r="L118" s="539"/>
      <c r="M118" s="566" t="s">
        <v>308</v>
      </c>
      <c r="N118" s="550"/>
      <c r="O118" s="546"/>
      <c r="P118" s="546"/>
      <c r="Q118" s="546"/>
      <c r="R118" s="546"/>
      <c r="S118" s="546"/>
      <c r="T118" s="546"/>
      <c r="U118" s="546"/>
      <c r="V118" s="546"/>
      <c r="W118" s="574"/>
      <c r="X118" s="565"/>
      <c r="Y118" s="564"/>
      <c r="Z118" s="550"/>
      <c r="AA118" s="758"/>
      <c r="AB118" s="758"/>
      <c r="AC118" s="758"/>
      <c r="AD118" s="758"/>
      <c r="AE118" s="758"/>
      <c r="AF118" s="758"/>
      <c r="AG118" s="758"/>
      <c r="AH118" s="758"/>
      <c r="AI118" s="767"/>
      <c r="AJ118" s="1007"/>
      <c r="AK118" s="1006"/>
      <c r="AL118" s="1000"/>
      <c r="AM118" s="565"/>
      <c r="AN118" s="561"/>
      <c r="AO118" s="588"/>
      <c r="AP118" s="588"/>
      <c r="AQ118" s="588"/>
      <c r="AR118" s="588"/>
      <c r="AS118" s="588"/>
      <c r="AT118" s="588"/>
      <c r="AU118" s="588"/>
      <c r="AV118" s="588"/>
      <c r="AW118" s="588"/>
      <c r="AX118" s="588"/>
      <c r="AY118" s="588"/>
      <c r="AZ118" s="588"/>
    </row>
    <row r="119" spans="1:52" s="686" customFormat="1" ht="102.75" customHeight="1">
      <c r="A119" s="929"/>
      <c r="B119" s="929"/>
      <c r="C119" s="929"/>
      <c r="D119" s="929"/>
      <c r="E119" s="929"/>
      <c r="F119" s="929"/>
      <c r="G119" s="933"/>
      <c r="H119" s="934">
        <v>1</v>
      </c>
      <c r="I119" s="932"/>
      <c r="J119" s="930"/>
      <c r="K119" s="931"/>
      <c r="L119" s="725" t="str">
        <f>mergeValue(A119) &amp;"."&amp; mergeValue(B119)&amp;"."&amp; mergeValue(C119)&amp;"."&amp; mergeValue(D119)&amp;"."&amp; mergeValue(F119)&amp;"."&amp; mergeValue(G119)&amp;"."&amp; mergeValue(H119)</f>
        <v>......1</v>
      </c>
      <c r="M119" s="1068"/>
      <c r="N119" s="714"/>
      <c r="O119" s="684"/>
      <c r="P119" s="684"/>
      <c r="Q119" s="703"/>
      <c r="R119" s="713"/>
      <c r="S119" s="1092"/>
      <c r="T119" s="713"/>
      <c r="U119" s="1092"/>
      <c r="V119" s="719" t="str">
        <f>W119 &amp; "-" &amp; Y119</f>
        <v>-</v>
      </c>
      <c r="W119" s="684"/>
      <c r="X119" s="651" t="s">
        <v>84</v>
      </c>
      <c r="Y119" s="1088"/>
      <c r="Z119" s="473" t="s">
        <v>84</v>
      </c>
      <c r="AA119" s="684"/>
      <c r="AB119" s="684"/>
      <c r="AC119" s="764"/>
      <c r="AD119" s="713"/>
      <c r="AE119" s="1092"/>
      <c r="AF119" s="713"/>
      <c r="AG119" s="1092"/>
      <c r="AH119" s="770" t="str">
        <f>AI119 &amp; "-" &amp; AK119</f>
        <v>-</v>
      </c>
      <c r="AI119" s="684"/>
      <c r="AJ119" s="1104" t="s">
        <v>84</v>
      </c>
      <c r="AK119" s="1105"/>
      <c r="AL119" s="1104" t="s">
        <v>84</v>
      </c>
      <c r="AM119" s="671"/>
      <c r="AN119" s="691"/>
      <c r="AO119" s="720" t="str">
        <f>strCheckDate(O119:AM119)</f>
        <v/>
      </c>
      <c r="AP119" s="720"/>
      <c r="AQ119" s="720"/>
      <c r="AR119" s="723"/>
      <c r="AS119" s="720"/>
      <c r="AT119" s="720"/>
      <c r="AU119" s="720"/>
      <c r="AV119" s="720"/>
      <c r="AW119" s="720"/>
      <c r="AX119" s="720"/>
      <c r="AY119" s="720"/>
      <c r="AZ119" s="720"/>
    </row>
    <row r="122" spans="1:52" s="35" customFormat="1" ht="17.100000000000001" customHeight="1">
      <c r="G122" s="35" t="s">
        <v>13</v>
      </c>
      <c r="I122" s="35" t="s">
        <v>68</v>
      </c>
      <c r="U122" s="158"/>
    </row>
    <row r="123" spans="1:52" ht="17.100000000000001" customHeight="1">
      <c r="T123" s="122"/>
      <c r="U123" s="43"/>
    </row>
    <row r="124" spans="1:52" s="524" customFormat="1" ht="22.5">
      <c r="A124" s="1235">
        <v>1</v>
      </c>
      <c r="B124" s="941"/>
      <c r="C124" s="941"/>
      <c r="D124" s="941"/>
      <c r="E124" s="942"/>
      <c r="F124" s="943"/>
      <c r="G124" s="943"/>
      <c r="H124" s="943"/>
      <c r="I124" s="944"/>
      <c r="J124" s="939"/>
      <c r="K124" s="946"/>
      <c r="L124" s="594">
        <f>mergeValue(A124)</f>
        <v>1</v>
      </c>
      <c r="M124" s="642" t="s">
        <v>20</v>
      </c>
      <c r="N124" s="581"/>
      <c r="O124" s="1247"/>
      <c r="P124" s="1247"/>
      <c r="Q124" s="1247"/>
      <c r="R124" s="1247"/>
      <c r="S124" s="1247"/>
      <c r="T124" s="1247"/>
      <c r="U124" s="1247"/>
      <c r="V124" s="1247"/>
      <c r="W124" s="631" t="s">
        <v>657</v>
      </c>
      <c r="X124" s="586"/>
      <c r="Y124" s="586"/>
      <c r="Z124" s="586"/>
      <c r="AA124" s="586"/>
      <c r="AB124" s="586"/>
      <c r="AC124" s="586"/>
      <c r="AD124" s="586"/>
      <c r="AE124" s="586"/>
      <c r="AF124" s="586"/>
      <c r="AG124" s="586"/>
      <c r="AH124" s="586"/>
    </row>
    <row r="125" spans="1:52" s="524" customFormat="1" ht="22.5">
      <c r="A125" s="1235"/>
      <c r="B125" s="1235">
        <v>1</v>
      </c>
      <c r="C125" s="941"/>
      <c r="D125" s="941"/>
      <c r="E125" s="943"/>
      <c r="F125" s="943"/>
      <c r="G125" s="943"/>
      <c r="H125" s="943"/>
      <c r="I125" s="938"/>
      <c r="J125" s="937"/>
      <c r="K125" s="940"/>
      <c r="L125" s="594" t="str">
        <f>mergeValue(A125) &amp;"."&amp; mergeValue(B125)</f>
        <v>1.1</v>
      </c>
      <c r="M125" s="547" t="s">
        <v>16</v>
      </c>
      <c r="N125" s="581"/>
      <c r="O125" s="1247"/>
      <c r="P125" s="1247"/>
      <c r="Q125" s="1247"/>
      <c r="R125" s="1247"/>
      <c r="S125" s="1247"/>
      <c r="T125" s="1247"/>
      <c r="U125" s="1247"/>
      <c r="V125" s="1247"/>
      <c r="W125" s="631" t="s">
        <v>476</v>
      </c>
      <c r="X125" s="586"/>
      <c r="Y125" s="586"/>
      <c r="Z125" s="586"/>
      <c r="AA125" s="586"/>
      <c r="AB125" s="586"/>
      <c r="AC125" s="586"/>
      <c r="AD125" s="586"/>
      <c r="AE125" s="586"/>
      <c r="AF125" s="586"/>
      <c r="AG125" s="586"/>
      <c r="AH125" s="586"/>
    </row>
    <row r="126" spans="1:52" s="524" customFormat="1" ht="22.5">
      <c r="A126" s="1235"/>
      <c r="B126" s="1235"/>
      <c r="C126" s="1235">
        <v>1</v>
      </c>
      <c r="D126" s="941"/>
      <c r="E126" s="943"/>
      <c r="F126" s="943"/>
      <c r="G126" s="943"/>
      <c r="H126" s="943"/>
      <c r="I126" s="945"/>
      <c r="J126" s="937"/>
      <c r="K126" s="940"/>
      <c r="L126" s="594" t="str">
        <f>mergeValue(A126) &amp;"."&amp; mergeValue(B126)&amp;"."&amp; mergeValue(C126)</f>
        <v>1.1.1</v>
      </c>
      <c r="M126" s="548" t="s">
        <v>7</v>
      </c>
      <c r="N126" s="581"/>
      <c r="O126" s="1247"/>
      <c r="P126" s="1247"/>
      <c r="Q126" s="1247"/>
      <c r="R126" s="1247"/>
      <c r="S126" s="1247"/>
      <c r="T126" s="1247"/>
      <c r="U126" s="1247"/>
      <c r="V126" s="1247"/>
      <c r="W126" s="631" t="s">
        <v>632</v>
      </c>
      <c r="X126" s="586"/>
      <c r="Y126" s="586"/>
      <c r="Z126" s="586"/>
      <c r="AA126" s="586"/>
      <c r="AB126" s="586"/>
      <c r="AC126" s="586"/>
      <c r="AD126" s="586"/>
      <c r="AE126" s="586"/>
      <c r="AF126" s="586"/>
      <c r="AG126" s="586"/>
      <c r="AH126" s="586"/>
    </row>
    <row r="127" spans="1:52" s="524" customFormat="1" ht="22.5">
      <c r="A127" s="1235"/>
      <c r="B127" s="1235"/>
      <c r="C127" s="1235"/>
      <c r="D127" s="1235">
        <v>1</v>
      </c>
      <c r="E127" s="943"/>
      <c r="F127" s="943"/>
      <c r="G127" s="943"/>
      <c r="H127" s="943"/>
      <c r="I127" s="945"/>
      <c r="J127" s="937"/>
      <c r="K127" s="940"/>
      <c r="L127" s="594" t="str">
        <f>mergeValue(A127) &amp;"."&amp; mergeValue(B127)&amp;"."&amp; mergeValue(C127)&amp;"."&amp; mergeValue(D127)</f>
        <v>1.1.1.1</v>
      </c>
      <c r="M127" s="549" t="s">
        <v>22</v>
      </c>
      <c r="N127" s="581"/>
      <c r="O127" s="1247"/>
      <c r="P127" s="1247"/>
      <c r="Q127" s="1247"/>
      <c r="R127" s="1247"/>
      <c r="S127" s="1247"/>
      <c r="T127" s="1247"/>
      <c r="U127" s="1247"/>
      <c r="V127" s="1247"/>
      <c r="W127" s="631" t="s">
        <v>633</v>
      </c>
      <c r="X127" s="586"/>
      <c r="Y127" s="586"/>
      <c r="Z127" s="586"/>
      <c r="AA127" s="586"/>
      <c r="AB127" s="586"/>
      <c r="AC127" s="586"/>
      <c r="AD127" s="586"/>
      <c r="AE127" s="586"/>
      <c r="AF127" s="586"/>
      <c r="AG127" s="586"/>
      <c r="AH127" s="586"/>
    </row>
    <row r="128" spans="1:52" s="524" customFormat="1" ht="11.25" hidden="1" customHeight="1">
      <c r="A128" s="1235"/>
      <c r="B128" s="1235"/>
      <c r="C128" s="1235"/>
      <c r="D128" s="1235"/>
      <c r="E128" s="1235">
        <v>1</v>
      </c>
      <c r="F128" s="943"/>
      <c r="G128" s="943"/>
      <c r="H128" s="941">
        <v>1</v>
      </c>
      <c r="I128" s="1235">
        <v>1</v>
      </c>
      <c r="J128" s="943"/>
      <c r="K128" s="948"/>
      <c r="L128" s="594"/>
      <c r="M128" s="555"/>
      <c r="N128" s="582"/>
      <c r="O128" s="632"/>
      <c r="P128" s="632"/>
      <c r="Q128" s="632"/>
      <c r="R128" s="632"/>
      <c r="S128" s="632"/>
      <c r="T128" s="632"/>
      <c r="U128" s="632"/>
      <c r="V128" s="509"/>
      <c r="W128" s="560"/>
      <c r="X128" s="586"/>
      <c r="Y128" s="586"/>
      <c r="Z128" s="586"/>
      <c r="AA128" s="586"/>
      <c r="AB128" s="586"/>
      <c r="AC128" s="586"/>
      <c r="AD128" s="586"/>
      <c r="AE128" s="586"/>
      <c r="AF128" s="586"/>
      <c r="AG128" s="586"/>
      <c r="AH128" s="586"/>
    </row>
    <row r="129" spans="1:34" s="524" customFormat="1" ht="90">
      <c r="A129" s="1235"/>
      <c r="B129" s="1235"/>
      <c r="C129" s="1235"/>
      <c r="D129" s="1235"/>
      <c r="E129" s="1235"/>
      <c r="F129" s="1235">
        <v>1</v>
      </c>
      <c r="G129" s="941"/>
      <c r="H129" s="941"/>
      <c r="I129" s="1235"/>
      <c r="J129" s="1235">
        <v>1</v>
      </c>
      <c r="K129" s="949"/>
      <c r="L129" s="594" t="str">
        <f>mergeValue(A129) &amp;"."&amp; mergeValue(B129)&amp;"."&amp; mergeValue(C129)&amp;"."&amp; mergeValue(D129)&amp;"."&amp;  mergeValue(F129)</f>
        <v>1.1.1.1.1</v>
      </c>
      <c r="M129" s="556" t="s">
        <v>10</v>
      </c>
      <c r="N129" s="582"/>
      <c r="O129" s="1237"/>
      <c r="P129" s="1237"/>
      <c r="Q129" s="1237"/>
      <c r="R129" s="1237"/>
      <c r="S129" s="1237"/>
      <c r="T129" s="1237"/>
      <c r="U129" s="1237"/>
      <c r="V129" s="1237"/>
      <c r="W129" s="631" t="s">
        <v>634</v>
      </c>
      <c r="X129" s="586"/>
      <c r="Y129" s="590" t="str">
        <f>strCheckUnique(Z129:Z132)</f>
        <v/>
      </c>
      <c r="Z129" s="586"/>
      <c r="AA129" s="590"/>
      <c r="AB129" s="586"/>
      <c r="AC129" s="586"/>
      <c r="AD129" s="586"/>
      <c r="AE129" s="586"/>
      <c r="AF129" s="586"/>
      <c r="AG129" s="586"/>
      <c r="AH129" s="586"/>
    </row>
    <row r="130" spans="1:34" s="524" customFormat="1" ht="191.25" customHeight="1">
      <c r="A130" s="1235"/>
      <c r="B130" s="1235"/>
      <c r="C130" s="1235"/>
      <c r="D130" s="1235"/>
      <c r="E130" s="1235"/>
      <c r="F130" s="1235"/>
      <c r="G130" s="941">
        <v>1</v>
      </c>
      <c r="H130" s="941"/>
      <c r="I130" s="1235"/>
      <c r="J130" s="1235"/>
      <c r="K130" s="949">
        <v>1</v>
      </c>
      <c r="L130" s="594" t="str">
        <f>mergeValue(A130) &amp;"."&amp; mergeValue(B130)&amp;"."&amp; mergeValue(C130)&amp;"."&amp; mergeValue(D130)&amp;"."&amp; mergeValue(F130)&amp;"."&amp; mergeValue(G130)</f>
        <v>1.1.1.1.1.1</v>
      </c>
      <c r="M130" s="1066"/>
      <c r="N130" s="587"/>
      <c r="O130" s="563"/>
      <c r="P130" s="563"/>
      <c r="Q130" s="1091"/>
      <c r="R130" s="1245"/>
      <c r="S130" s="1231" t="s">
        <v>83</v>
      </c>
      <c r="T130" s="1245"/>
      <c r="U130" s="1231" t="s">
        <v>84</v>
      </c>
      <c r="V130" s="579"/>
      <c r="W130" s="1205" t="s">
        <v>658</v>
      </c>
      <c r="X130" s="586" t="str">
        <f>strCheckDate(O131:V131)</f>
        <v/>
      </c>
      <c r="Y130" s="590"/>
      <c r="Z130" s="590" t="str">
        <f>IF(M130="","",M130 )</f>
        <v/>
      </c>
      <c r="AA130" s="590"/>
      <c r="AB130" s="590"/>
      <c r="AC130" s="590"/>
      <c r="AD130" s="586"/>
      <c r="AE130" s="586"/>
      <c r="AF130" s="586"/>
      <c r="AG130" s="586"/>
      <c r="AH130" s="586"/>
    </row>
    <row r="131" spans="1:34" s="524" customFormat="1" ht="0.2" customHeight="1">
      <c r="A131" s="1235"/>
      <c r="B131" s="1235"/>
      <c r="C131" s="1235"/>
      <c r="D131" s="1235"/>
      <c r="E131" s="1235"/>
      <c r="F131" s="1235"/>
      <c r="G131" s="941"/>
      <c r="H131" s="941"/>
      <c r="I131" s="1235"/>
      <c r="J131" s="1235"/>
      <c r="K131" s="949"/>
      <c r="L131" s="601"/>
      <c r="M131" s="647"/>
      <c r="N131" s="587"/>
      <c r="O131" s="563"/>
      <c r="P131" s="563"/>
      <c r="Q131" s="585" t="str">
        <f>R130 &amp; "-" &amp; T130</f>
        <v>-</v>
      </c>
      <c r="R131" s="1230"/>
      <c r="S131" s="1231"/>
      <c r="T131" s="1230"/>
      <c r="U131" s="1231"/>
      <c r="V131" s="579"/>
      <c r="W131" s="1205"/>
      <c r="X131" s="586"/>
      <c r="Y131" s="586"/>
      <c r="Z131" s="586"/>
      <c r="AA131" s="586"/>
      <c r="AB131" s="586"/>
      <c r="AC131" s="586"/>
      <c r="AD131" s="586"/>
      <c r="AE131" s="586"/>
      <c r="AF131" s="586"/>
      <c r="AG131" s="586"/>
      <c r="AH131" s="586"/>
    </row>
    <row r="132" spans="1:34" s="523" customFormat="1" ht="15" customHeight="1">
      <c r="A132" s="1235"/>
      <c r="B132" s="1235"/>
      <c r="C132" s="1235"/>
      <c r="D132" s="1235"/>
      <c r="E132" s="1235"/>
      <c r="F132" s="1235"/>
      <c r="G132" s="943"/>
      <c r="H132" s="941"/>
      <c r="I132" s="1235"/>
      <c r="J132" s="1235"/>
      <c r="K132" s="948"/>
      <c r="L132" s="539"/>
      <c r="M132" s="557" t="s">
        <v>25</v>
      </c>
      <c r="N132" s="552"/>
      <c r="O132" s="546"/>
      <c r="P132" s="546"/>
      <c r="Q132" s="546"/>
      <c r="R132" s="574"/>
      <c r="S132" s="565"/>
      <c r="T132" s="564"/>
      <c r="U132" s="552"/>
      <c r="V132" s="561"/>
      <c r="W132" s="1205"/>
      <c r="X132" s="588"/>
      <c r="Y132" s="588"/>
      <c r="Z132" s="588"/>
      <c r="AA132" s="588"/>
      <c r="AB132" s="588"/>
      <c r="AC132" s="588"/>
      <c r="AD132" s="588"/>
      <c r="AE132" s="588"/>
      <c r="AF132" s="588"/>
      <c r="AG132" s="588"/>
      <c r="AH132" s="588"/>
    </row>
    <row r="133" spans="1:34" s="523" customFormat="1" ht="15" customHeight="1">
      <c r="A133" s="1235"/>
      <c r="B133" s="1235"/>
      <c r="C133" s="1235"/>
      <c r="D133" s="1235"/>
      <c r="E133" s="1235"/>
      <c r="F133" s="943"/>
      <c r="G133" s="943"/>
      <c r="H133" s="941"/>
      <c r="I133" s="1235"/>
      <c r="J133" s="943"/>
      <c r="K133" s="948"/>
      <c r="L133" s="539"/>
      <c r="M133" s="552" t="s">
        <v>11</v>
      </c>
      <c r="N133" s="551"/>
      <c r="O133" s="546"/>
      <c r="P133" s="546"/>
      <c r="Q133" s="546"/>
      <c r="R133" s="574"/>
      <c r="S133" s="565"/>
      <c r="T133" s="564"/>
      <c r="U133" s="551"/>
      <c r="V133" s="565"/>
      <c r="W133" s="561"/>
      <c r="X133" s="588"/>
      <c r="Y133" s="588"/>
      <c r="Z133" s="588"/>
      <c r="AA133" s="588"/>
      <c r="AB133" s="588"/>
      <c r="AC133" s="588"/>
      <c r="AD133" s="588"/>
      <c r="AE133" s="588"/>
      <c r="AF133" s="588"/>
      <c r="AG133" s="588"/>
      <c r="AH133" s="588"/>
    </row>
    <row r="134" spans="1:34" s="523" customFormat="1" ht="0.2" customHeight="1">
      <c r="A134" s="1235"/>
      <c r="B134" s="1235"/>
      <c r="C134" s="1235"/>
      <c r="D134" s="1235"/>
      <c r="E134" s="947"/>
      <c r="F134" s="943"/>
      <c r="G134" s="943"/>
      <c r="H134" s="943"/>
      <c r="I134" s="939"/>
      <c r="J134" s="936"/>
      <c r="K134" s="946"/>
      <c r="L134" s="539"/>
      <c r="M134" s="552"/>
      <c r="N134" s="550"/>
      <c r="O134" s="546"/>
      <c r="P134" s="546"/>
      <c r="Q134" s="546"/>
      <c r="R134" s="574"/>
      <c r="S134" s="565"/>
      <c r="T134" s="564"/>
      <c r="U134" s="550"/>
      <c r="V134" s="565"/>
      <c r="W134" s="561"/>
      <c r="X134" s="588"/>
      <c r="Y134" s="588"/>
      <c r="Z134" s="588"/>
      <c r="AA134" s="588"/>
      <c r="AB134" s="588"/>
      <c r="AC134" s="588"/>
      <c r="AD134" s="588"/>
      <c r="AE134" s="588"/>
      <c r="AF134" s="588"/>
      <c r="AG134" s="588"/>
      <c r="AH134" s="588"/>
    </row>
    <row r="135" spans="1:34" s="523" customFormat="1" ht="15" customHeight="1">
      <c r="A135" s="1235"/>
      <c r="B135" s="1235"/>
      <c r="C135" s="1235"/>
      <c r="D135" s="947"/>
      <c r="E135" s="947"/>
      <c r="F135" s="943"/>
      <c r="G135" s="943"/>
      <c r="H135" s="943"/>
      <c r="I135" s="939"/>
      <c r="J135" s="936"/>
      <c r="K135" s="946"/>
      <c r="L135" s="539"/>
      <c r="M135" s="551" t="s">
        <v>17</v>
      </c>
      <c r="N135" s="550"/>
      <c r="O135" s="546"/>
      <c r="P135" s="546"/>
      <c r="Q135" s="546"/>
      <c r="R135" s="574"/>
      <c r="S135" s="565"/>
      <c r="T135" s="564"/>
      <c r="U135" s="550"/>
      <c r="V135" s="565"/>
      <c r="W135" s="561"/>
      <c r="X135" s="588"/>
      <c r="Y135" s="588"/>
      <c r="Z135" s="588"/>
      <c r="AA135" s="588"/>
      <c r="AB135" s="588"/>
      <c r="AC135" s="588"/>
      <c r="AD135" s="588"/>
      <c r="AE135" s="588"/>
      <c r="AF135" s="588"/>
      <c r="AG135" s="588"/>
      <c r="AH135" s="588"/>
    </row>
    <row r="136" spans="1:34" s="523" customFormat="1" ht="15" customHeight="1">
      <c r="A136" s="1235"/>
      <c r="B136" s="1235"/>
      <c r="C136" s="947"/>
      <c r="D136" s="947"/>
      <c r="E136" s="947"/>
      <c r="F136" s="947"/>
      <c r="G136" s="952"/>
      <c r="H136" s="939"/>
      <c r="I136" s="950"/>
      <c r="J136" s="936"/>
      <c r="K136" s="951"/>
      <c r="L136" s="539"/>
      <c r="M136" s="550" t="s">
        <v>18</v>
      </c>
      <c r="N136" s="550"/>
      <c r="O136" s="546"/>
      <c r="P136" s="546"/>
      <c r="Q136" s="546"/>
      <c r="R136" s="574"/>
      <c r="S136" s="565"/>
      <c r="T136" s="564"/>
      <c r="U136" s="550"/>
      <c r="V136" s="565"/>
      <c r="W136" s="561"/>
      <c r="X136" s="588"/>
      <c r="Y136" s="588"/>
      <c r="Z136" s="588"/>
      <c r="AA136" s="588"/>
      <c r="AB136" s="588"/>
      <c r="AC136" s="588"/>
      <c r="AD136" s="588"/>
      <c r="AE136" s="588"/>
      <c r="AF136" s="588"/>
      <c r="AG136" s="588"/>
      <c r="AH136" s="588"/>
    </row>
    <row r="137" spans="1:34" s="523" customFormat="1" ht="15" customHeight="1">
      <c r="A137" s="1235"/>
      <c r="B137" s="947"/>
      <c r="C137" s="947"/>
      <c r="D137" s="947"/>
      <c r="E137" s="947"/>
      <c r="F137" s="947"/>
      <c r="G137" s="952"/>
      <c r="H137" s="939"/>
      <c r="I137" s="939"/>
      <c r="J137" s="936"/>
      <c r="K137" s="946"/>
      <c r="L137" s="539"/>
      <c r="M137" s="559" t="s">
        <v>19</v>
      </c>
      <c r="N137" s="550"/>
      <c r="O137" s="546"/>
      <c r="P137" s="546"/>
      <c r="Q137" s="546"/>
      <c r="R137" s="574"/>
      <c r="S137" s="565"/>
      <c r="T137" s="564"/>
      <c r="U137" s="550"/>
      <c r="V137" s="565"/>
      <c r="W137" s="561"/>
      <c r="X137" s="588"/>
      <c r="Y137" s="588"/>
      <c r="Z137" s="588"/>
      <c r="AA137" s="588"/>
      <c r="AB137" s="588"/>
      <c r="AC137" s="588"/>
      <c r="AD137" s="588"/>
      <c r="AE137" s="588"/>
      <c r="AF137" s="588"/>
      <c r="AG137" s="588"/>
      <c r="AH137" s="588"/>
    </row>
    <row r="138" spans="1:34" s="523" customFormat="1" ht="15" customHeight="1">
      <c r="A138" s="935"/>
      <c r="B138" s="935"/>
      <c r="C138" s="935"/>
      <c r="D138" s="935"/>
      <c r="E138" s="935"/>
      <c r="F138" s="935"/>
      <c r="G138" s="935"/>
      <c r="H138" s="935"/>
      <c r="I138" s="935"/>
      <c r="J138" s="935"/>
      <c r="K138" s="935"/>
      <c r="L138" s="494"/>
      <c r="M138" s="566" t="s">
        <v>308</v>
      </c>
      <c r="N138" s="550"/>
      <c r="O138" s="546"/>
      <c r="P138" s="546"/>
      <c r="Q138" s="546"/>
      <c r="R138" s="574"/>
      <c r="S138" s="565"/>
      <c r="T138" s="564"/>
      <c r="U138" s="550"/>
      <c r="V138" s="565"/>
      <c r="W138" s="561"/>
      <c r="X138" s="588"/>
      <c r="Y138" s="588"/>
      <c r="Z138" s="588"/>
      <c r="AA138" s="588"/>
      <c r="AB138" s="588"/>
      <c r="AC138" s="588"/>
      <c r="AD138" s="588"/>
      <c r="AE138" s="588"/>
      <c r="AF138" s="588"/>
      <c r="AG138" s="588"/>
      <c r="AH138" s="588"/>
    </row>
    <row r="139" spans="1:34" ht="17.100000000000001" customHeight="1">
      <c r="X139" s="204"/>
      <c r="Y139" s="204"/>
      <c r="Z139" s="204"/>
      <c r="AA139" s="204"/>
      <c r="AB139" s="204"/>
      <c r="AC139" s="204"/>
      <c r="AD139" s="204"/>
      <c r="AE139" s="204"/>
      <c r="AF139" s="204"/>
      <c r="AG139" s="204"/>
      <c r="AH139" s="204"/>
    </row>
    <row r="140" spans="1:34" s="35" customFormat="1" ht="17.100000000000001" customHeight="1">
      <c r="G140" s="35" t="s">
        <v>13</v>
      </c>
      <c r="I140" s="35" t="s">
        <v>182</v>
      </c>
      <c r="V140" s="158"/>
      <c r="X140" s="217"/>
      <c r="Y140" s="217"/>
      <c r="Z140" s="217"/>
      <c r="AA140" s="217"/>
      <c r="AB140" s="217"/>
      <c r="AC140" s="217"/>
      <c r="AD140" s="217"/>
      <c r="AE140" s="217"/>
      <c r="AF140" s="217"/>
      <c r="AG140" s="217"/>
      <c r="AH140" s="217"/>
    </row>
    <row r="141" spans="1:34" ht="17.100000000000001" customHeight="1">
      <c r="T141" s="122"/>
      <c r="U141" s="43"/>
      <c r="X141" s="204"/>
      <c r="Y141" s="204"/>
      <c r="Z141" s="204"/>
      <c r="AA141" s="204"/>
      <c r="AB141" s="204"/>
      <c r="AC141" s="204"/>
      <c r="AD141" s="204"/>
      <c r="AE141" s="204"/>
      <c r="AF141" s="204"/>
      <c r="AG141" s="204"/>
      <c r="AH141" s="204"/>
    </row>
    <row r="142" spans="1:34" s="524" customFormat="1" ht="22.5">
      <c r="A142" s="1235">
        <v>1</v>
      </c>
      <c r="B142" s="959"/>
      <c r="C142" s="959"/>
      <c r="D142" s="959"/>
      <c r="E142" s="960"/>
      <c r="F142" s="961"/>
      <c r="G142" s="961"/>
      <c r="H142" s="961"/>
      <c r="I142" s="962"/>
      <c r="J142" s="957"/>
      <c r="K142" s="964"/>
      <c r="L142" s="594">
        <f>mergeValue(A142)</f>
        <v>1</v>
      </c>
      <c r="M142" s="642" t="s">
        <v>20</v>
      </c>
      <c r="N142" s="581"/>
      <c r="O142" s="1247"/>
      <c r="P142" s="1247"/>
      <c r="Q142" s="1247"/>
      <c r="R142" s="1247"/>
      <c r="S142" s="1247"/>
      <c r="T142" s="1247"/>
      <c r="U142" s="1247"/>
      <c r="V142" s="1247"/>
      <c r="W142" s="631" t="s">
        <v>657</v>
      </c>
      <c r="X142" s="586"/>
      <c r="Y142" s="586"/>
      <c r="Z142" s="586"/>
      <c r="AA142" s="586"/>
      <c r="AB142" s="586"/>
      <c r="AC142" s="586"/>
      <c r="AD142" s="586"/>
      <c r="AE142" s="586"/>
      <c r="AF142" s="586"/>
      <c r="AG142" s="586"/>
      <c r="AH142" s="586"/>
    </row>
    <row r="143" spans="1:34" s="524" customFormat="1" ht="22.5">
      <c r="A143" s="1235"/>
      <c r="B143" s="1235">
        <v>1</v>
      </c>
      <c r="C143" s="959"/>
      <c r="D143" s="959"/>
      <c r="E143" s="961"/>
      <c r="F143" s="961"/>
      <c r="G143" s="961"/>
      <c r="H143" s="961"/>
      <c r="I143" s="956"/>
      <c r="J143" s="955"/>
      <c r="K143" s="958"/>
      <c r="L143" s="594" t="str">
        <f>mergeValue(A143) &amp;"."&amp; mergeValue(B143)</f>
        <v>1.1</v>
      </c>
      <c r="M143" s="547" t="s">
        <v>16</v>
      </c>
      <c r="N143" s="581"/>
      <c r="O143" s="1247"/>
      <c r="P143" s="1247"/>
      <c r="Q143" s="1247"/>
      <c r="R143" s="1247"/>
      <c r="S143" s="1247"/>
      <c r="T143" s="1247"/>
      <c r="U143" s="1247"/>
      <c r="V143" s="1247"/>
      <c r="W143" s="631" t="s">
        <v>476</v>
      </c>
      <c r="X143" s="586"/>
      <c r="Y143" s="586"/>
      <c r="Z143" s="586"/>
      <c r="AA143" s="586"/>
      <c r="AB143" s="586"/>
      <c r="AC143" s="586"/>
      <c r="AD143" s="586"/>
      <c r="AE143" s="586"/>
      <c r="AF143" s="586"/>
      <c r="AG143" s="586"/>
      <c r="AH143" s="586"/>
    </row>
    <row r="144" spans="1:34" s="524" customFormat="1" ht="22.5">
      <c r="A144" s="1235"/>
      <c r="B144" s="1235"/>
      <c r="C144" s="1235">
        <v>1</v>
      </c>
      <c r="D144" s="959"/>
      <c r="E144" s="961"/>
      <c r="F144" s="961"/>
      <c r="G144" s="961"/>
      <c r="H144" s="961"/>
      <c r="I144" s="963"/>
      <c r="J144" s="955"/>
      <c r="K144" s="958"/>
      <c r="L144" s="594" t="str">
        <f>mergeValue(A144) &amp;"."&amp; mergeValue(B144)&amp;"."&amp; mergeValue(C144)</f>
        <v>1.1.1</v>
      </c>
      <c r="M144" s="548" t="s">
        <v>7</v>
      </c>
      <c r="N144" s="581"/>
      <c r="O144" s="1247"/>
      <c r="P144" s="1247"/>
      <c r="Q144" s="1247"/>
      <c r="R144" s="1247"/>
      <c r="S144" s="1247"/>
      <c r="T144" s="1247"/>
      <c r="U144" s="1247"/>
      <c r="V144" s="1247"/>
      <c r="W144" s="631" t="s">
        <v>632</v>
      </c>
      <c r="X144" s="586"/>
      <c r="Y144" s="586"/>
      <c r="Z144" s="586"/>
      <c r="AA144" s="586"/>
      <c r="AB144" s="586"/>
      <c r="AC144" s="586"/>
      <c r="AD144" s="586"/>
      <c r="AE144" s="586"/>
      <c r="AF144" s="586"/>
      <c r="AG144" s="586"/>
      <c r="AH144" s="586"/>
    </row>
    <row r="145" spans="1:35" s="524" customFormat="1" ht="22.5">
      <c r="A145" s="1235"/>
      <c r="B145" s="1235"/>
      <c r="C145" s="1235"/>
      <c r="D145" s="1235">
        <v>1</v>
      </c>
      <c r="E145" s="961"/>
      <c r="F145" s="961"/>
      <c r="G145" s="961"/>
      <c r="H145" s="961"/>
      <c r="I145" s="963"/>
      <c r="J145" s="955"/>
      <c r="K145" s="958"/>
      <c r="L145" s="594" t="str">
        <f>mergeValue(A145) &amp;"."&amp; mergeValue(B145)&amp;"."&amp; mergeValue(C145)&amp;"."&amp; mergeValue(D145)</f>
        <v>1.1.1.1</v>
      </c>
      <c r="M145" s="549" t="s">
        <v>22</v>
      </c>
      <c r="N145" s="581"/>
      <c r="O145" s="1247"/>
      <c r="P145" s="1247"/>
      <c r="Q145" s="1247"/>
      <c r="R145" s="1247"/>
      <c r="S145" s="1247"/>
      <c r="T145" s="1247"/>
      <c r="U145" s="1247"/>
      <c r="V145" s="1247"/>
      <c r="W145" s="631" t="s">
        <v>633</v>
      </c>
      <c r="X145" s="586"/>
      <c r="Y145" s="586"/>
      <c r="Z145" s="586"/>
      <c r="AA145" s="586"/>
      <c r="AB145" s="586"/>
      <c r="AC145" s="586"/>
      <c r="AD145" s="586"/>
      <c r="AE145" s="586"/>
      <c r="AF145" s="586"/>
      <c r="AG145" s="586"/>
      <c r="AH145" s="586"/>
    </row>
    <row r="146" spans="1:35" s="524" customFormat="1" ht="11.25" hidden="1" customHeight="1">
      <c r="A146" s="1235"/>
      <c r="B146" s="1235"/>
      <c r="C146" s="1235"/>
      <c r="D146" s="1235"/>
      <c r="E146" s="1235">
        <v>1</v>
      </c>
      <c r="F146" s="961"/>
      <c r="G146" s="961"/>
      <c r="H146" s="959">
        <v>1</v>
      </c>
      <c r="I146" s="1235">
        <v>1</v>
      </c>
      <c r="J146" s="961"/>
      <c r="K146" s="966"/>
      <c r="L146" s="594"/>
      <c r="M146" s="555"/>
      <c r="N146" s="582"/>
      <c r="O146" s="632"/>
      <c r="P146" s="632"/>
      <c r="Q146" s="632"/>
      <c r="R146" s="632"/>
      <c r="S146" s="632"/>
      <c r="T146" s="632"/>
      <c r="U146" s="632"/>
      <c r="V146" s="509"/>
      <c r="W146" s="560"/>
      <c r="X146" s="586"/>
      <c r="Y146" s="586"/>
      <c r="Z146" s="586"/>
      <c r="AA146" s="586"/>
      <c r="AB146" s="586"/>
      <c r="AC146" s="586"/>
      <c r="AD146" s="586"/>
      <c r="AE146" s="586"/>
      <c r="AF146" s="586"/>
      <c r="AG146" s="586"/>
      <c r="AH146" s="586"/>
    </row>
    <row r="147" spans="1:35" s="524" customFormat="1" ht="90">
      <c r="A147" s="1235"/>
      <c r="B147" s="1235"/>
      <c r="C147" s="1235"/>
      <c r="D147" s="1235"/>
      <c r="E147" s="1235"/>
      <c r="F147" s="1235">
        <v>1</v>
      </c>
      <c r="G147" s="959"/>
      <c r="H147" s="959"/>
      <c r="I147" s="1235"/>
      <c r="J147" s="1235">
        <v>1</v>
      </c>
      <c r="K147" s="967"/>
      <c r="L147" s="594" t="str">
        <f>mergeValue(A147) &amp;"."&amp; mergeValue(B147)&amp;"."&amp; mergeValue(C147)&amp;"."&amp; mergeValue(D147)&amp;"."&amp;  mergeValue(F147)</f>
        <v>1.1.1.1.1</v>
      </c>
      <c r="M147" s="556" t="s">
        <v>10</v>
      </c>
      <c r="N147" s="582"/>
      <c r="O147" s="1237"/>
      <c r="P147" s="1237"/>
      <c r="Q147" s="1237"/>
      <c r="R147" s="1237"/>
      <c r="S147" s="1237"/>
      <c r="T147" s="1237"/>
      <c r="U147" s="1237"/>
      <c r="V147" s="1237"/>
      <c r="W147" s="631" t="s">
        <v>634</v>
      </c>
      <c r="X147" s="586"/>
      <c r="Y147" s="590" t="str">
        <f>strCheckUnique(Z147:Z150)</f>
        <v/>
      </c>
      <c r="Z147" s="586"/>
      <c r="AA147" s="590"/>
      <c r="AB147" s="586"/>
      <c r="AC147" s="586"/>
      <c r="AD147" s="586"/>
      <c r="AE147" s="586"/>
      <c r="AF147" s="586"/>
      <c r="AG147" s="586"/>
      <c r="AH147" s="586"/>
    </row>
    <row r="148" spans="1:35" s="524" customFormat="1" ht="188.25" customHeight="1">
      <c r="A148" s="1235"/>
      <c r="B148" s="1235"/>
      <c r="C148" s="1235"/>
      <c r="D148" s="1235"/>
      <c r="E148" s="1235"/>
      <c r="F148" s="1235"/>
      <c r="G148" s="959">
        <v>1</v>
      </c>
      <c r="H148" s="959"/>
      <c r="I148" s="1235"/>
      <c r="J148" s="1235"/>
      <c r="K148" s="967">
        <v>1</v>
      </c>
      <c r="L148" s="594" t="str">
        <f>mergeValue(A148) &amp;"."&amp; mergeValue(B148)&amp;"."&amp; mergeValue(C148)&amp;"."&amp; mergeValue(D148)&amp;"."&amp; mergeValue(F148)&amp;"."&amp; mergeValue(G148)</f>
        <v>1.1.1.1.1.1</v>
      </c>
      <c r="M148" s="1066"/>
      <c r="N148" s="587"/>
      <c r="O148" s="563"/>
      <c r="P148" s="563"/>
      <c r="Q148" s="1091"/>
      <c r="R148" s="1245"/>
      <c r="S148" s="1231" t="s">
        <v>83</v>
      </c>
      <c r="T148" s="1245"/>
      <c r="U148" s="1231" t="s">
        <v>84</v>
      </c>
      <c r="V148" s="579"/>
      <c r="W148" s="1205" t="s">
        <v>658</v>
      </c>
      <c r="X148" s="586" t="str">
        <f>strCheckDate(O149:V149)</f>
        <v/>
      </c>
      <c r="Y148" s="590"/>
      <c r="Z148" s="590" t="str">
        <f>IF(M148="","",M148 )</f>
        <v/>
      </c>
      <c r="AA148" s="590"/>
      <c r="AB148" s="590"/>
      <c r="AC148" s="590"/>
      <c r="AD148" s="586"/>
      <c r="AE148" s="586"/>
      <c r="AF148" s="586"/>
      <c r="AG148" s="586"/>
      <c r="AH148" s="586"/>
    </row>
    <row r="149" spans="1:35" s="524" customFormat="1" ht="0.2" customHeight="1">
      <c r="A149" s="1235"/>
      <c r="B149" s="1235"/>
      <c r="C149" s="1235"/>
      <c r="D149" s="1235"/>
      <c r="E149" s="1235"/>
      <c r="F149" s="1235"/>
      <c r="G149" s="959"/>
      <c r="H149" s="959"/>
      <c r="I149" s="1235"/>
      <c r="J149" s="1235"/>
      <c r="K149" s="967"/>
      <c r="L149" s="601"/>
      <c r="M149" s="647"/>
      <c r="N149" s="587"/>
      <c r="O149" s="563"/>
      <c r="P149" s="563"/>
      <c r="Q149" s="585" t="str">
        <f>R148 &amp; "-" &amp; T148</f>
        <v>-</v>
      </c>
      <c r="R149" s="1230"/>
      <c r="S149" s="1231"/>
      <c r="T149" s="1230"/>
      <c r="U149" s="1231"/>
      <c r="V149" s="579"/>
      <c r="W149" s="1205"/>
      <c r="X149" s="586"/>
      <c r="Y149" s="586"/>
      <c r="Z149" s="586"/>
      <c r="AA149" s="586"/>
      <c r="AB149" s="586"/>
      <c r="AC149" s="586"/>
      <c r="AD149" s="586"/>
      <c r="AE149" s="586"/>
      <c r="AF149" s="586"/>
      <c r="AG149" s="586"/>
      <c r="AH149" s="586"/>
    </row>
    <row r="150" spans="1:35" s="523" customFormat="1" ht="15" customHeight="1">
      <c r="A150" s="1235"/>
      <c r="B150" s="1235"/>
      <c r="C150" s="1235"/>
      <c r="D150" s="1235"/>
      <c r="E150" s="1235"/>
      <c r="F150" s="1235"/>
      <c r="G150" s="961"/>
      <c r="H150" s="959"/>
      <c r="I150" s="1235"/>
      <c r="J150" s="1235"/>
      <c r="K150" s="966"/>
      <c r="L150" s="539"/>
      <c r="M150" s="557" t="s">
        <v>25</v>
      </c>
      <c r="N150" s="552"/>
      <c r="O150" s="546"/>
      <c r="P150" s="546"/>
      <c r="Q150" s="546"/>
      <c r="R150" s="574"/>
      <c r="S150" s="565"/>
      <c r="T150" s="564"/>
      <c r="U150" s="552"/>
      <c r="V150" s="561"/>
      <c r="W150" s="1205"/>
      <c r="X150" s="588"/>
      <c r="Y150" s="588"/>
      <c r="Z150" s="588"/>
      <c r="AA150" s="588"/>
      <c r="AB150" s="588"/>
      <c r="AC150" s="588"/>
      <c r="AD150" s="588"/>
      <c r="AE150" s="588"/>
      <c r="AF150" s="588"/>
      <c r="AG150" s="588"/>
      <c r="AH150" s="588"/>
    </row>
    <row r="151" spans="1:35" s="523" customFormat="1" ht="15" customHeight="1">
      <c r="A151" s="1235"/>
      <c r="B151" s="1235"/>
      <c r="C151" s="1235"/>
      <c r="D151" s="1235"/>
      <c r="E151" s="1235"/>
      <c r="F151" s="961"/>
      <c r="G151" s="961"/>
      <c r="H151" s="959"/>
      <c r="I151" s="1235"/>
      <c r="J151" s="961"/>
      <c r="K151" s="966"/>
      <c r="L151" s="539"/>
      <c r="M151" s="552" t="s">
        <v>11</v>
      </c>
      <c r="N151" s="551"/>
      <c r="O151" s="546"/>
      <c r="P151" s="546"/>
      <c r="Q151" s="546"/>
      <c r="R151" s="574"/>
      <c r="S151" s="565"/>
      <c r="T151" s="564"/>
      <c r="U151" s="551"/>
      <c r="V151" s="565"/>
      <c r="W151" s="561"/>
      <c r="X151" s="588"/>
      <c r="Y151" s="588"/>
      <c r="Z151" s="588"/>
      <c r="AA151" s="588"/>
      <c r="AB151" s="588"/>
      <c r="AC151" s="588"/>
      <c r="AD151" s="588"/>
      <c r="AE151" s="588"/>
      <c r="AF151" s="588"/>
      <c r="AG151" s="588"/>
      <c r="AH151" s="588"/>
    </row>
    <row r="152" spans="1:35" s="523" customFormat="1" ht="15" hidden="1" customHeight="1">
      <c r="A152" s="1235"/>
      <c r="B152" s="1235"/>
      <c r="C152" s="1235"/>
      <c r="D152" s="1235"/>
      <c r="E152" s="965"/>
      <c r="F152" s="961"/>
      <c r="G152" s="961"/>
      <c r="H152" s="961"/>
      <c r="I152" s="957"/>
      <c r="J152" s="954"/>
      <c r="K152" s="964"/>
      <c r="L152" s="539"/>
      <c r="M152" s="552"/>
      <c r="N152" s="552"/>
      <c r="O152" s="552"/>
      <c r="P152" s="552"/>
      <c r="Q152" s="552"/>
      <c r="R152" s="552"/>
      <c r="S152" s="552"/>
      <c r="T152" s="552"/>
      <c r="U152" s="552"/>
      <c r="V152" s="565"/>
      <c r="W152" s="561"/>
      <c r="X152" s="588"/>
      <c r="Y152" s="588"/>
      <c r="Z152" s="588"/>
      <c r="AA152" s="588"/>
      <c r="AB152" s="588"/>
      <c r="AC152" s="588"/>
      <c r="AD152" s="588"/>
      <c r="AE152" s="588"/>
      <c r="AF152" s="588"/>
      <c r="AG152" s="588"/>
      <c r="AH152" s="588"/>
      <c r="AI152" s="588"/>
    </row>
    <row r="153" spans="1:35" s="523" customFormat="1" ht="15" customHeight="1">
      <c r="A153" s="1235"/>
      <c r="B153" s="1235"/>
      <c r="C153" s="1235"/>
      <c r="D153" s="965"/>
      <c r="E153" s="965"/>
      <c r="F153" s="961"/>
      <c r="G153" s="961"/>
      <c r="H153" s="961"/>
      <c r="I153" s="957"/>
      <c r="J153" s="954"/>
      <c r="K153" s="964"/>
      <c r="L153" s="539"/>
      <c r="M153" s="551" t="s">
        <v>17</v>
      </c>
      <c r="N153" s="550"/>
      <c r="O153" s="546"/>
      <c r="P153" s="546"/>
      <c r="Q153" s="546"/>
      <c r="R153" s="574"/>
      <c r="S153" s="565"/>
      <c r="T153" s="564"/>
      <c r="U153" s="550"/>
      <c r="V153" s="565"/>
      <c r="W153" s="561"/>
      <c r="X153" s="588"/>
      <c r="Y153" s="588"/>
      <c r="Z153" s="588"/>
      <c r="AA153" s="588"/>
      <c r="AB153" s="588"/>
      <c r="AC153" s="588"/>
      <c r="AD153" s="588"/>
      <c r="AE153" s="588"/>
      <c r="AF153" s="588"/>
      <c r="AG153" s="588"/>
      <c r="AH153" s="588"/>
    </row>
    <row r="154" spans="1:35" s="523" customFormat="1" ht="15" customHeight="1">
      <c r="A154" s="1235"/>
      <c r="B154" s="1235"/>
      <c r="C154" s="965"/>
      <c r="D154" s="965"/>
      <c r="E154" s="965"/>
      <c r="F154" s="965"/>
      <c r="G154" s="970"/>
      <c r="H154" s="957"/>
      <c r="I154" s="968"/>
      <c r="J154" s="954"/>
      <c r="K154" s="969"/>
      <c r="L154" s="539"/>
      <c r="M154" s="550" t="s">
        <v>18</v>
      </c>
      <c r="N154" s="550"/>
      <c r="O154" s="546"/>
      <c r="P154" s="546"/>
      <c r="Q154" s="546"/>
      <c r="R154" s="574"/>
      <c r="S154" s="565"/>
      <c r="T154" s="564"/>
      <c r="U154" s="550"/>
      <c r="V154" s="565"/>
      <c r="W154" s="561"/>
      <c r="X154" s="588"/>
      <c r="Y154" s="588"/>
      <c r="Z154" s="588"/>
      <c r="AA154" s="588"/>
      <c r="AB154" s="588"/>
      <c r="AC154" s="588"/>
      <c r="AD154" s="588"/>
      <c r="AE154" s="588"/>
      <c r="AF154" s="588"/>
      <c r="AG154" s="588"/>
      <c r="AH154" s="588"/>
    </row>
    <row r="155" spans="1:35" s="523" customFormat="1" ht="15" customHeight="1">
      <c r="A155" s="1235"/>
      <c r="B155" s="965"/>
      <c r="C155" s="965"/>
      <c r="D155" s="965"/>
      <c r="E155" s="965"/>
      <c r="F155" s="965"/>
      <c r="G155" s="970"/>
      <c r="H155" s="957"/>
      <c r="I155" s="957"/>
      <c r="J155" s="954"/>
      <c r="K155" s="964"/>
      <c r="L155" s="539"/>
      <c r="M155" s="559" t="s">
        <v>19</v>
      </c>
      <c r="N155" s="550"/>
      <c r="O155" s="546"/>
      <c r="P155" s="546"/>
      <c r="Q155" s="546"/>
      <c r="R155" s="574"/>
      <c r="S155" s="565"/>
      <c r="T155" s="564"/>
      <c r="U155" s="550"/>
      <c r="V155" s="565"/>
      <c r="W155" s="561"/>
      <c r="X155" s="588"/>
      <c r="Y155" s="588"/>
      <c r="Z155" s="588"/>
      <c r="AA155" s="588"/>
      <c r="AB155" s="588"/>
      <c r="AC155" s="588"/>
      <c r="AD155" s="588"/>
      <c r="AE155" s="588"/>
      <c r="AF155" s="588"/>
      <c r="AG155" s="588"/>
      <c r="AH155" s="588"/>
    </row>
    <row r="156" spans="1:35" s="523" customFormat="1" ht="15" customHeight="1">
      <c r="A156" s="953"/>
      <c r="B156" s="953"/>
      <c r="C156" s="953"/>
      <c r="D156" s="953"/>
      <c r="E156" s="953"/>
      <c r="F156" s="953"/>
      <c r="G156" s="953"/>
      <c r="H156" s="953"/>
      <c r="I156" s="953"/>
      <c r="J156" s="953"/>
      <c r="K156" s="953"/>
      <c r="L156" s="539"/>
      <c r="M156" s="566" t="s">
        <v>308</v>
      </c>
      <c r="N156" s="550"/>
      <c r="O156" s="546"/>
      <c r="P156" s="546"/>
      <c r="Q156" s="546"/>
      <c r="R156" s="574"/>
      <c r="S156" s="565"/>
      <c r="T156" s="564"/>
      <c r="U156" s="550"/>
      <c r="V156" s="565"/>
      <c r="W156" s="561"/>
      <c r="X156" s="588"/>
      <c r="Y156" s="588"/>
      <c r="Z156" s="588"/>
      <c r="AA156" s="588"/>
      <c r="AB156" s="588"/>
      <c r="AC156" s="588"/>
      <c r="AD156" s="588"/>
      <c r="AE156" s="588"/>
      <c r="AF156" s="588"/>
      <c r="AG156" s="588"/>
      <c r="AH156" s="588"/>
    </row>
    <row r="157" spans="1:35" ht="17.100000000000001" customHeight="1">
      <c r="X157" s="204"/>
      <c r="Y157" s="204"/>
      <c r="Z157" s="204"/>
      <c r="AA157" s="204"/>
      <c r="AB157" s="204"/>
      <c r="AC157" s="204"/>
      <c r="AD157" s="204"/>
      <c r="AE157" s="204"/>
      <c r="AF157" s="204"/>
      <c r="AG157" s="204"/>
      <c r="AH157" s="204"/>
    </row>
    <row r="158" spans="1:35" s="35" customFormat="1" ht="17.100000000000001" customHeight="1">
      <c r="G158" s="35" t="s">
        <v>13</v>
      </c>
      <c r="I158" s="35" t="s">
        <v>183</v>
      </c>
      <c r="V158" s="158"/>
      <c r="X158" s="217"/>
      <c r="Y158" s="217"/>
      <c r="Z158" s="217"/>
      <c r="AA158" s="217"/>
      <c r="AB158" s="217"/>
      <c r="AC158" s="217"/>
      <c r="AD158" s="217"/>
      <c r="AE158" s="217"/>
      <c r="AF158" s="217"/>
      <c r="AG158" s="217"/>
      <c r="AH158" s="217"/>
    </row>
    <row r="159" spans="1:35" ht="17.100000000000001" customHeight="1">
      <c r="T159" s="122"/>
      <c r="U159" s="43"/>
      <c r="X159" s="204"/>
      <c r="Y159" s="204"/>
      <c r="Z159" s="204"/>
      <c r="AA159" s="204"/>
      <c r="AB159" s="204"/>
      <c r="AC159" s="204"/>
      <c r="AD159" s="204"/>
      <c r="AE159" s="204"/>
      <c r="AF159" s="204"/>
      <c r="AG159" s="204"/>
      <c r="AH159" s="204"/>
    </row>
    <row r="160" spans="1:35" s="524" customFormat="1" ht="22.5">
      <c r="A160" s="1235">
        <v>1</v>
      </c>
      <c r="B160" s="902"/>
      <c r="C160" s="902"/>
      <c r="D160" s="902"/>
      <c r="E160" s="903"/>
      <c r="F160" s="904"/>
      <c r="G160" s="904"/>
      <c r="H160" s="904"/>
      <c r="I160" s="905"/>
      <c r="J160" s="900"/>
      <c r="K160" s="907"/>
      <c r="L160" s="594">
        <f>mergeValue(A160)</f>
        <v>1</v>
      </c>
      <c r="M160" s="642" t="s">
        <v>20</v>
      </c>
      <c r="N160" s="581"/>
      <c r="O160" s="1285"/>
      <c r="P160" s="1286"/>
      <c r="Q160" s="1286"/>
      <c r="R160" s="1286"/>
      <c r="S160" s="1286"/>
      <c r="T160" s="1286"/>
      <c r="U160" s="1286"/>
      <c r="V160" s="1287"/>
      <c r="W160" s="631" t="s">
        <v>475</v>
      </c>
      <c r="X160" s="586"/>
      <c r="Y160" s="586"/>
      <c r="Z160" s="586"/>
      <c r="AA160" s="586"/>
      <c r="AB160" s="586"/>
      <c r="AC160" s="586"/>
      <c r="AD160" s="586"/>
      <c r="AE160" s="586"/>
      <c r="AF160" s="586"/>
      <c r="AG160" s="586"/>
    </row>
    <row r="161" spans="1:33" s="524" customFormat="1" ht="22.5">
      <c r="A161" s="1235"/>
      <c r="B161" s="1235">
        <v>1</v>
      </c>
      <c r="C161" s="902"/>
      <c r="D161" s="902"/>
      <c r="E161" s="904"/>
      <c r="F161" s="904"/>
      <c r="G161" s="904"/>
      <c r="H161" s="904"/>
      <c r="I161" s="899"/>
      <c r="J161" s="898"/>
      <c r="K161" s="901"/>
      <c r="L161" s="594" t="str">
        <f>mergeValue(A161) &amp;"."&amp; mergeValue(B161)</f>
        <v>1.1</v>
      </c>
      <c r="M161" s="547" t="s">
        <v>16</v>
      </c>
      <c r="N161" s="581"/>
      <c r="O161" s="1285"/>
      <c r="P161" s="1286"/>
      <c r="Q161" s="1286"/>
      <c r="R161" s="1286"/>
      <c r="S161" s="1286"/>
      <c r="T161" s="1286"/>
      <c r="U161" s="1286"/>
      <c r="V161" s="1287"/>
      <c r="W161" s="631" t="s">
        <v>476</v>
      </c>
      <c r="X161" s="586"/>
      <c r="Y161" s="586"/>
      <c r="Z161" s="586"/>
      <c r="AA161" s="586"/>
      <c r="AB161" s="586"/>
      <c r="AC161" s="586"/>
      <c r="AD161" s="586"/>
      <c r="AE161" s="586"/>
      <c r="AF161" s="586"/>
      <c r="AG161" s="586"/>
    </row>
    <row r="162" spans="1:33" s="524" customFormat="1" ht="22.5">
      <c r="A162" s="1235"/>
      <c r="B162" s="1235"/>
      <c r="C162" s="1235">
        <v>1</v>
      </c>
      <c r="D162" s="902"/>
      <c r="E162" s="904"/>
      <c r="F162" s="904"/>
      <c r="G162" s="904"/>
      <c r="H162" s="904"/>
      <c r="I162" s="906"/>
      <c r="J162" s="898"/>
      <c r="K162" s="901"/>
      <c r="L162" s="594" t="str">
        <f>mergeValue(A162) &amp;"."&amp; mergeValue(B162)&amp;"."&amp; mergeValue(C162)</f>
        <v>1.1.1</v>
      </c>
      <c r="M162" s="548" t="s">
        <v>7</v>
      </c>
      <c r="N162" s="581"/>
      <c r="O162" s="1285"/>
      <c r="P162" s="1286"/>
      <c r="Q162" s="1286"/>
      <c r="R162" s="1286"/>
      <c r="S162" s="1286"/>
      <c r="T162" s="1286"/>
      <c r="U162" s="1286"/>
      <c r="V162" s="1287"/>
      <c r="W162" s="631" t="s">
        <v>632</v>
      </c>
      <c r="X162" s="586"/>
      <c r="Y162" s="586"/>
      <c r="Z162" s="586"/>
      <c r="AA162" s="586"/>
      <c r="AB162" s="586"/>
      <c r="AC162" s="586"/>
      <c r="AD162" s="586"/>
      <c r="AE162" s="586"/>
      <c r="AF162" s="586"/>
      <c r="AG162" s="586"/>
    </row>
    <row r="163" spans="1:33" s="524" customFormat="1" ht="22.5">
      <c r="A163" s="1235"/>
      <c r="B163" s="1235"/>
      <c r="C163" s="1235"/>
      <c r="D163" s="1235">
        <v>1</v>
      </c>
      <c r="E163" s="904"/>
      <c r="F163" s="904"/>
      <c r="G163" s="904"/>
      <c r="H163" s="904"/>
      <c r="I163" s="906"/>
      <c r="J163" s="898"/>
      <c r="K163" s="901"/>
      <c r="L163" s="594" t="str">
        <f>mergeValue(A163) &amp;"."&amp; mergeValue(B163)&amp;"."&amp; mergeValue(C163)&amp;"."&amp; mergeValue(D163)</f>
        <v>1.1.1.1</v>
      </c>
      <c r="M163" s="549" t="s">
        <v>22</v>
      </c>
      <c r="N163" s="581"/>
      <c r="O163" s="1285"/>
      <c r="P163" s="1286"/>
      <c r="Q163" s="1286"/>
      <c r="R163" s="1286"/>
      <c r="S163" s="1286"/>
      <c r="T163" s="1286"/>
      <c r="U163" s="1286"/>
      <c r="V163" s="1287"/>
      <c r="W163" s="631" t="s">
        <v>633</v>
      </c>
      <c r="X163" s="586"/>
      <c r="Y163" s="586"/>
      <c r="Z163" s="586"/>
      <c r="AA163" s="586"/>
      <c r="AB163" s="586"/>
      <c r="AC163" s="586"/>
      <c r="AD163" s="586"/>
      <c r="AE163" s="586"/>
      <c r="AF163" s="586"/>
      <c r="AG163" s="586"/>
    </row>
    <row r="164" spans="1:33" s="524" customFormat="1" ht="101.25">
      <c r="A164" s="1235"/>
      <c r="B164" s="1235"/>
      <c r="C164" s="1235"/>
      <c r="D164" s="1235"/>
      <c r="E164" s="1235">
        <v>1</v>
      </c>
      <c r="F164" s="904"/>
      <c r="G164" s="904"/>
      <c r="H164" s="902">
        <v>1</v>
      </c>
      <c r="I164" s="1235">
        <v>1</v>
      </c>
      <c r="J164" s="904"/>
      <c r="K164" s="909"/>
      <c r="L164" s="594" t="str">
        <f>mergeValue(A164) &amp;"."&amp; mergeValue(B164)&amp;"."&amp; mergeValue(C164)&amp;"."&amp; mergeValue(D164)&amp;"."&amp; mergeValue(E164)</f>
        <v>1.1.1.1.1</v>
      </c>
      <c r="M164" s="555" t="s">
        <v>9</v>
      </c>
      <c r="N164" s="582"/>
      <c r="O164" s="1238"/>
      <c r="P164" s="1239"/>
      <c r="Q164" s="1239"/>
      <c r="R164" s="1239"/>
      <c r="S164" s="1239"/>
      <c r="T164" s="1239"/>
      <c r="U164" s="1239"/>
      <c r="V164" s="1240"/>
      <c r="W164" s="631" t="s">
        <v>637</v>
      </c>
      <c r="X164" s="586"/>
      <c r="Y164" s="586"/>
      <c r="Z164" s="586"/>
      <c r="AA164" s="586"/>
      <c r="AB164" s="586"/>
      <c r="AC164" s="586"/>
      <c r="AD164" s="586"/>
      <c r="AE164" s="586"/>
      <c r="AF164" s="586"/>
      <c r="AG164" s="586"/>
    </row>
    <row r="165" spans="1:33" s="524" customFormat="1" ht="90">
      <c r="A165" s="1235"/>
      <c r="B165" s="1235"/>
      <c r="C165" s="1235"/>
      <c r="D165" s="1235"/>
      <c r="E165" s="1235"/>
      <c r="F165" s="1235">
        <v>1</v>
      </c>
      <c r="G165" s="902"/>
      <c r="H165" s="902"/>
      <c r="I165" s="1235"/>
      <c r="J165" s="1235">
        <v>1</v>
      </c>
      <c r="K165" s="910"/>
      <c r="L165" s="594" t="str">
        <f>mergeValue(A165) &amp;"."&amp; mergeValue(B165)&amp;"."&amp; mergeValue(C165)&amp;"."&amp; mergeValue(D165)&amp;"."&amp; mergeValue(E165)&amp;"."&amp; mergeValue(F165)</f>
        <v>1.1.1.1.1.1</v>
      </c>
      <c r="M165" s="556" t="s">
        <v>10</v>
      </c>
      <c r="N165" s="582"/>
      <c r="O165" s="1238"/>
      <c r="P165" s="1239"/>
      <c r="Q165" s="1239"/>
      <c r="R165" s="1239"/>
      <c r="S165" s="1239"/>
      <c r="T165" s="1239"/>
      <c r="U165" s="1239"/>
      <c r="V165" s="1240"/>
      <c r="W165" s="631" t="s">
        <v>635</v>
      </c>
      <c r="X165" s="586"/>
      <c r="Y165" s="590" t="str">
        <f>strCheckUnique(Z165:Z168)</f>
        <v/>
      </c>
      <c r="Z165" s="586"/>
      <c r="AA165" s="590" t="str">
        <f>IF(O165="","",O165 &amp; ":_")</f>
        <v/>
      </c>
      <c r="AB165" s="586"/>
      <c r="AC165" s="586"/>
      <c r="AD165" s="586"/>
      <c r="AE165" s="586"/>
      <c r="AF165" s="586"/>
      <c r="AG165" s="586"/>
    </row>
    <row r="166" spans="1:33" s="524" customFormat="1" ht="188.25" customHeight="1">
      <c r="A166" s="1235"/>
      <c r="B166" s="1235"/>
      <c r="C166" s="1235"/>
      <c r="D166" s="1235"/>
      <c r="E166" s="1235"/>
      <c r="F166" s="1235"/>
      <c r="G166" s="902">
        <v>1</v>
      </c>
      <c r="H166" s="902"/>
      <c r="I166" s="1235"/>
      <c r="J166" s="1235"/>
      <c r="K166" s="910">
        <v>1</v>
      </c>
      <c r="L166" s="594" t="str">
        <f>mergeValue(A166) &amp;"."&amp; mergeValue(B166)&amp;"."&amp; mergeValue(C166)&amp;"."&amp; mergeValue(D166)&amp;"."&amp; mergeValue(E166)&amp;"."&amp; mergeValue(F166)&amp;"."&amp; mergeValue(G166)</f>
        <v>1.1.1.1.1.1.1</v>
      </c>
      <c r="M166" s="1066"/>
      <c r="N166" s="587"/>
      <c r="O166" s="1075"/>
      <c r="P166" s="563"/>
      <c r="Q166" s="563"/>
      <c r="R166" s="1245"/>
      <c r="S166" s="1231" t="s">
        <v>83</v>
      </c>
      <c r="T166" s="1245"/>
      <c r="U166" s="1231" t="s">
        <v>83</v>
      </c>
      <c r="V166" s="579"/>
      <c r="W166" s="1205" t="s">
        <v>655</v>
      </c>
      <c r="X166" s="586" t="str">
        <f>strCheckDate(O167:V167)</f>
        <v/>
      </c>
      <c r="Y166" s="590"/>
      <c r="Z166" s="590" t="str">
        <f>IF(M166="","",M166 )</f>
        <v/>
      </c>
      <c r="AA166" s="590"/>
      <c r="AB166" s="590"/>
      <c r="AC166" s="590"/>
      <c r="AD166" s="586"/>
      <c r="AE166" s="586"/>
      <c r="AF166" s="586"/>
      <c r="AG166" s="586"/>
    </row>
    <row r="167" spans="1:33" s="524" customFormat="1" ht="11.25" hidden="1" customHeight="1">
      <c r="A167" s="1235"/>
      <c r="B167" s="1235"/>
      <c r="C167" s="1235"/>
      <c r="D167" s="1235"/>
      <c r="E167" s="1235"/>
      <c r="F167" s="1235"/>
      <c r="G167" s="902"/>
      <c r="H167" s="902"/>
      <c r="I167" s="1235"/>
      <c r="J167" s="1235"/>
      <c r="K167" s="910"/>
      <c r="L167" s="601"/>
      <c r="M167" s="647"/>
      <c r="N167" s="587"/>
      <c r="O167" s="585"/>
      <c r="P167" s="563"/>
      <c r="Q167" s="585" t="str">
        <f>R166 &amp; "-" &amp; T166</f>
        <v>-</v>
      </c>
      <c r="R167" s="1230"/>
      <c r="S167" s="1231"/>
      <c r="T167" s="1230"/>
      <c r="U167" s="1231"/>
      <c r="V167" s="579"/>
      <c r="W167" s="1205"/>
      <c r="X167" s="586"/>
      <c r="Y167" s="586"/>
      <c r="Z167" s="586"/>
      <c r="AA167" s="586"/>
      <c r="AB167" s="586"/>
      <c r="AC167" s="586"/>
      <c r="AD167" s="586"/>
      <c r="AE167" s="586"/>
      <c r="AF167" s="586"/>
      <c r="AG167" s="586"/>
    </row>
    <row r="168" spans="1:33" s="523" customFormat="1" ht="15" customHeight="1">
      <c r="A168" s="1235"/>
      <c r="B168" s="1235"/>
      <c r="C168" s="1235"/>
      <c r="D168" s="1235"/>
      <c r="E168" s="1235"/>
      <c r="F168" s="1235"/>
      <c r="G168" s="904"/>
      <c r="H168" s="902"/>
      <c r="I168" s="1235"/>
      <c r="J168" s="1235"/>
      <c r="K168" s="909"/>
      <c r="L168" s="539"/>
      <c r="M168" s="558" t="s">
        <v>25</v>
      </c>
      <c r="N168" s="552"/>
      <c r="O168" s="546"/>
      <c r="P168" s="546"/>
      <c r="Q168" s="546"/>
      <c r="R168" s="574"/>
      <c r="S168" s="565"/>
      <c r="T168" s="564"/>
      <c r="U168" s="552"/>
      <c r="V168" s="561"/>
      <c r="W168" s="1205"/>
      <c r="X168" s="588"/>
      <c r="Y168" s="588"/>
      <c r="Z168" s="588"/>
      <c r="AA168" s="588"/>
      <c r="AB168" s="588"/>
      <c r="AC168" s="588"/>
      <c r="AD168" s="588"/>
      <c r="AE168" s="588"/>
      <c r="AF168" s="588"/>
      <c r="AG168" s="588"/>
    </row>
    <row r="169" spans="1:33" s="523" customFormat="1" ht="15" customHeight="1">
      <c r="A169" s="1235"/>
      <c r="B169" s="1235"/>
      <c r="C169" s="1235"/>
      <c r="D169" s="1235"/>
      <c r="E169" s="1235"/>
      <c r="F169" s="904"/>
      <c r="G169" s="904"/>
      <c r="H169" s="902"/>
      <c r="I169" s="1235"/>
      <c r="J169" s="904"/>
      <c r="K169" s="909"/>
      <c r="L169" s="539"/>
      <c r="M169" s="557" t="s">
        <v>11</v>
      </c>
      <c r="N169" s="551"/>
      <c r="O169" s="546"/>
      <c r="P169" s="546"/>
      <c r="Q169" s="546"/>
      <c r="R169" s="574"/>
      <c r="S169" s="565"/>
      <c r="T169" s="564"/>
      <c r="U169" s="551"/>
      <c r="V169" s="565"/>
      <c r="W169" s="561"/>
      <c r="X169" s="588"/>
      <c r="Y169" s="588"/>
      <c r="Z169" s="588"/>
      <c r="AA169" s="588"/>
      <c r="AB169" s="588"/>
      <c r="AC169" s="588"/>
      <c r="AD169" s="588"/>
      <c r="AE169" s="588"/>
      <c r="AF169" s="588"/>
      <c r="AG169" s="588"/>
    </row>
    <row r="170" spans="1:33" s="523" customFormat="1" ht="15" customHeight="1">
      <c r="A170" s="1235"/>
      <c r="B170" s="1235"/>
      <c r="C170" s="1235"/>
      <c r="D170" s="1235"/>
      <c r="E170" s="908"/>
      <c r="F170" s="904"/>
      <c r="G170" s="904"/>
      <c r="H170" s="904"/>
      <c r="I170" s="900"/>
      <c r="J170" s="897"/>
      <c r="K170" s="907"/>
      <c r="L170" s="539"/>
      <c r="M170" s="552" t="s">
        <v>12</v>
      </c>
      <c r="N170" s="550"/>
      <c r="O170" s="546"/>
      <c r="P170" s="546"/>
      <c r="Q170" s="546"/>
      <c r="R170" s="574"/>
      <c r="S170" s="565"/>
      <c r="T170" s="564"/>
      <c r="U170" s="550"/>
      <c r="V170" s="565"/>
      <c r="W170" s="561"/>
      <c r="X170" s="588"/>
      <c r="Y170" s="588"/>
      <c r="Z170" s="588"/>
      <c r="AA170" s="588"/>
      <c r="AB170" s="588"/>
      <c r="AC170" s="588"/>
      <c r="AD170" s="588"/>
      <c r="AE170" s="588"/>
      <c r="AF170" s="588"/>
      <c r="AG170" s="588"/>
    </row>
    <row r="171" spans="1:33" s="523" customFormat="1" ht="15" customHeight="1">
      <c r="A171" s="1235"/>
      <c r="B171" s="1235"/>
      <c r="C171" s="1235"/>
      <c r="D171" s="908"/>
      <c r="E171" s="908"/>
      <c r="F171" s="904"/>
      <c r="G171" s="904"/>
      <c r="H171" s="904"/>
      <c r="I171" s="900"/>
      <c r="J171" s="897"/>
      <c r="K171" s="907"/>
      <c r="L171" s="539"/>
      <c r="M171" s="551" t="s">
        <v>17</v>
      </c>
      <c r="N171" s="550"/>
      <c r="O171" s="546"/>
      <c r="P171" s="546"/>
      <c r="Q171" s="546"/>
      <c r="R171" s="574"/>
      <c r="S171" s="565"/>
      <c r="T171" s="564"/>
      <c r="U171" s="550"/>
      <c r="V171" s="565"/>
      <c r="W171" s="561"/>
      <c r="X171" s="588"/>
      <c r="Y171" s="588"/>
      <c r="Z171" s="588"/>
      <c r="AA171" s="588"/>
      <c r="AB171" s="588"/>
      <c r="AC171" s="588"/>
      <c r="AD171" s="588"/>
      <c r="AE171" s="588"/>
      <c r="AF171" s="588"/>
      <c r="AG171" s="588"/>
    </row>
    <row r="172" spans="1:33" s="523" customFormat="1" ht="15" customHeight="1">
      <c r="A172" s="1235"/>
      <c r="B172" s="1235"/>
      <c r="C172" s="908"/>
      <c r="D172" s="908"/>
      <c r="E172" s="908"/>
      <c r="F172" s="908"/>
      <c r="G172" s="913"/>
      <c r="H172" s="900"/>
      <c r="I172" s="911"/>
      <c r="J172" s="897"/>
      <c r="K172" s="912"/>
      <c r="L172" s="539"/>
      <c r="M172" s="550" t="s">
        <v>18</v>
      </c>
      <c r="N172" s="550"/>
      <c r="O172" s="546"/>
      <c r="P172" s="546"/>
      <c r="Q172" s="546"/>
      <c r="R172" s="574"/>
      <c r="S172" s="565"/>
      <c r="T172" s="564"/>
      <c r="U172" s="550"/>
      <c r="V172" s="565"/>
      <c r="W172" s="561"/>
      <c r="X172" s="588"/>
      <c r="Y172" s="588"/>
      <c r="Z172" s="588"/>
      <c r="AA172" s="588"/>
      <c r="AB172" s="588"/>
      <c r="AC172" s="588"/>
      <c r="AD172" s="588"/>
      <c r="AE172" s="588"/>
      <c r="AF172" s="588"/>
      <c r="AG172" s="588"/>
    </row>
    <row r="173" spans="1:33" s="523" customFormat="1" ht="15" customHeight="1">
      <c r="A173" s="1235"/>
      <c r="B173" s="908"/>
      <c r="C173" s="908"/>
      <c r="D173" s="908"/>
      <c r="E173" s="908"/>
      <c r="F173" s="908"/>
      <c r="G173" s="913"/>
      <c r="H173" s="900"/>
      <c r="I173" s="900"/>
      <c r="J173" s="897"/>
      <c r="K173" s="907"/>
      <c r="L173" s="539"/>
      <c r="M173" s="559" t="s">
        <v>19</v>
      </c>
      <c r="N173" s="550"/>
      <c r="O173" s="546"/>
      <c r="P173" s="546"/>
      <c r="Q173" s="546"/>
      <c r="R173" s="574"/>
      <c r="S173" s="565"/>
      <c r="T173" s="564"/>
      <c r="U173" s="550"/>
      <c r="V173" s="565"/>
      <c r="W173" s="561"/>
      <c r="X173" s="588"/>
      <c r="Y173" s="588"/>
      <c r="Z173" s="588"/>
      <c r="AA173" s="588"/>
      <c r="AB173" s="588"/>
      <c r="AC173" s="588"/>
      <c r="AD173" s="588"/>
      <c r="AE173" s="588"/>
      <c r="AF173" s="588"/>
      <c r="AG173" s="588"/>
    </row>
    <row r="174" spans="1:33" s="523" customFormat="1" ht="15" customHeight="1">
      <c r="A174" s="896"/>
      <c r="B174" s="896"/>
      <c r="C174" s="896"/>
      <c r="D174" s="896"/>
      <c r="E174" s="896"/>
      <c r="F174" s="896"/>
      <c r="G174" s="896"/>
      <c r="H174" s="896"/>
      <c r="I174" s="896"/>
      <c r="J174" s="896"/>
      <c r="K174" s="896"/>
      <c r="L174" s="539"/>
      <c r="M174" s="566" t="s">
        <v>308</v>
      </c>
      <c r="N174" s="550"/>
      <c r="O174" s="546"/>
      <c r="P174" s="546"/>
      <c r="Q174" s="546"/>
      <c r="R174" s="574"/>
      <c r="S174" s="565"/>
      <c r="T174" s="564"/>
      <c r="U174" s="550"/>
      <c r="V174" s="758"/>
      <c r="W174" s="758"/>
      <c r="X174" s="758"/>
      <c r="Y174" s="767"/>
      <c r="Z174" s="766"/>
      <c r="AA174" s="765"/>
      <c r="AB174" s="759"/>
      <c r="AC174" s="766"/>
      <c r="AD174" s="763"/>
      <c r="AE174" s="588"/>
      <c r="AF174" s="588"/>
      <c r="AG174" s="588"/>
    </row>
    <row r="176" spans="1:33" s="35" customFormat="1" ht="17.100000000000001" customHeight="1">
      <c r="G176" s="35" t="s">
        <v>13</v>
      </c>
      <c r="I176" s="35" t="s">
        <v>207</v>
      </c>
      <c r="AD176" s="158"/>
    </row>
    <row r="177" spans="1:47" ht="17.100000000000001" customHeight="1">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row>
    <row r="178" spans="1:47" s="686" customFormat="1" ht="22.5">
      <c r="A178" s="1235">
        <v>1</v>
      </c>
      <c r="B178" s="981"/>
      <c r="C178" s="981"/>
      <c r="D178" s="981"/>
      <c r="E178" s="981"/>
      <c r="F178" s="981"/>
      <c r="G178" s="982"/>
      <c r="H178" s="982"/>
      <c r="I178" s="984"/>
      <c r="J178" s="976"/>
      <c r="K178" s="976"/>
      <c r="L178" s="725">
        <f>mergeValue(A178)</f>
        <v>1</v>
      </c>
      <c r="M178" s="642" t="s">
        <v>20</v>
      </c>
      <c r="N178" s="717"/>
      <c r="O178" s="1285"/>
      <c r="P178" s="1286"/>
      <c r="Q178" s="1286"/>
      <c r="R178" s="1286"/>
      <c r="S178" s="1286"/>
      <c r="T178" s="1286"/>
      <c r="U178" s="1286"/>
      <c r="V178" s="1286"/>
      <c r="W178" s="1287"/>
      <c r="X178" s="718" t="s">
        <v>475</v>
      </c>
      <c r="Y178" s="720"/>
      <c r="Z178" s="720"/>
      <c r="AA178" s="720"/>
      <c r="AB178" s="720"/>
      <c r="AC178" s="720"/>
      <c r="AD178" s="720"/>
      <c r="AE178" s="720"/>
      <c r="AF178" s="720"/>
      <c r="AG178" s="720"/>
    </row>
    <row r="179" spans="1:47" s="686" customFormat="1" ht="22.5">
      <c r="A179" s="1235"/>
      <c r="B179" s="1235">
        <v>1</v>
      </c>
      <c r="C179" s="981"/>
      <c r="D179" s="981"/>
      <c r="E179" s="981"/>
      <c r="F179" s="981"/>
      <c r="G179" s="986"/>
      <c r="H179" s="983"/>
      <c r="I179" s="988"/>
      <c r="J179" s="973"/>
      <c r="K179" s="972"/>
      <c r="L179" s="725" t="str">
        <f>mergeValue(A179) &amp;"."&amp; mergeValue(B179)</f>
        <v>1.1</v>
      </c>
      <c r="M179" s="693" t="s">
        <v>16</v>
      </c>
      <c r="N179" s="717"/>
      <c r="O179" s="1285"/>
      <c r="P179" s="1286"/>
      <c r="Q179" s="1286"/>
      <c r="R179" s="1286"/>
      <c r="S179" s="1286"/>
      <c r="T179" s="1286"/>
      <c r="U179" s="1286"/>
      <c r="V179" s="1286"/>
      <c r="W179" s="1287"/>
      <c r="X179" s="718" t="s">
        <v>476</v>
      </c>
      <c r="Y179" s="720"/>
      <c r="Z179" s="720"/>
      <c r="AA179" s="720"/>
      <c r="AB179" s="720"/>
      <c r="AC179" s="720"/>
      <c r="AD179" s="720"/>
      <c r="AE179" s="720"/>
      <c r="AF179" s="720"/>
      <c r="AG179" s="720"/>
    </row>
    <row r="180" spans="1:47" s="686" customFormat="1" ht="22.5">
      <c r="A180" s="1235"/>
      <c r="B180" s="1235"/>
      <c r="C180" s="1235">
        <v>1</v>
      </c>
      <c r="D180" s="981"/>
      <c r="E180" s="981"/>
      <c r="F180" s="981"/>
      <c r="G180" s="986"/>
      <c r="H180" s="983"/>
      <c r="I180" s="989"/>
      <c r="J180" s="973"/>
      <c r="K180" s="972"/>
      <c r="L180" s="725" t="str">
        <f>mergeValue(A180) &amp;"."&amp; mergeValue(B180)&amp;"."&amp; mergeValue(C180)</f>
        <v>1.1.1</v>
      </c>
      <c r="M180" s="694" t="s">
        <v>7</v>
      </c>
      <c r="N180" s="717"/>
      <c r="O180" s="1285"/>
      <c r="P180" s="1286"/>
      <c r="Q180" s="1286"/>
      <c r="R180" s="1286"/>
      <c r="S180" s="1286"/>
      <c r="T180" s="1286"/>
      <c r="U180" s="1286"/>
      <c r="V180" s="1286"/>
      <c r="W180" s="1287"/>
      <c r="X180" s="718" t="s">
        <v>632</v>
      </c>
      <c r="Y180" s="720"/>
      <c r="Z180" s="720"/>
      <c r="AA180" s="720"/>
      <c r="AB180" s="720"/>
      <c r="AC180" s="720"/>
      <c r="AD180" s="720"/>
      <c r="AE180" s="720"/>
      <c r="AF180" s="720"/>
      <c r="AG180" s="720"/>
    </row>
    <row r="181" spans="1:47" s="686" customFormat="1" ht="22.5">
      <c r="A181" s="1235"/>
      <c r="B181" s="1235"/>
      <c r="C181" s="1235"/>
      <c r="D181" s="1235">
        <v>1</v>
      </c>
      <c r="E181" s="981"/>
      <c r="F181" s="981"/>
      <c r="G181" s="986"/>
      <c r="H181" s="983"/>
      <c r="I181" s="989"/>
      <c r="J181" s="987"/>
      <c r="K181" s="972"/>
      <c r="L181" s="725" t="str">
        <f>mergeValue(A181) &amp;"."&amp; mergeValue(B181)&amp;"."&amp; mergeValue(C181)&amp;"."&amp; mergeValue(D181)</f>
        <v>1.1.1.1</v>
      </c>
      <c r="M181" s="695" t="s">
        <v>22</v>
      </c>
      <c r="N181" s="717"/>
      <c r="O181" s="1285"/>
      <c r="P181" s="1286"/>
      <c r="Q181" s="1286"/>
      <c r="R181" s="1286"/>
      <c r="S181" s="1286"/>
      <c r="T181" s="1286"/>
      <c r="U181" s="1286"/>
      <c r="V181" s="1286"/>
      <c r="W181" s="1287"/>
      <c r="X181" s="718" t="s">
        <v>685</v>
      </c>
      <c r="Y181" s="720"/>
      <c r="Z181" s="720"/>
      <c r="AA181" s="720"/>
      <c r="AB181" s="720"/>
      <c r="AC181" s="720"/>
      <c r="AD181" s="720"/>
      <c r="AE181" s="720"/>
      <c r="AF181" s="720"/>
      <c r="AG181" s="720"/>
    </row>
    <row r="182" spans="1:47" s="686" customFormat="1" ht="56.25" customHeight="1">
      <c r="A182" s="1235"/>
      <c r="B182" s="1235"/>
      <c r="C182" s="1235"/>
      <c r="D182" s="1235"/>
      <c r="E182" s="981">
        <v>1</v>
      </c>
      <c r="F182" s="981"/>
      <c r="G182" s="986"/>
      <c r="H182" s="983"/>
      <c r="I182" s="989"/>
      <c r="J182" s="987"/>
      <c r="K182" s="977"/>
      <c r="L182" s="725" t="str">
        <f>mergeValue(A182) &amp;"."&amp; mergeValue(B182)&amp;"."&amp; mergeValue(C182)&amp;"."&amp; mergeValue(D182)&amp;"."&amp; mergeValue(E182)</f>
        <v>1.1.1.1.1</v>
      </c>
      <c r="M182" s="1069"/>
      <c r="N182" s="691"/>
      <c r="O182" s="1071"/>
      <c r="P182" s="1072"/>
      <c r="Q182" s="672"/>
      <c r="R182" s="672"/>
      <c r="S182" s="1088"/>
      <c r="T182" s="651" t="s">
        <v>83</v>
      </c>
      <c r="U182" s="1088"/>
      <c r="V182" s="651" t="s">
        <v>83</v>
      </c>
      <c r="W182" s="728"/>
      <c r="X182" s="718" t="s">
        <v>686</v>
      </c>
      <c r="Y182" s="720" t="str">
        <f>strCheckDateTwo(N182:W182)</f>
        <v/>
      </c>
      <c r="Z182" s="720"/>
      <c r="AA182" s="720"/>
      <c r="AB182" s="720"/>
      <c r="AC182" s="720"/>
      <c r="AD182" s="720"/>
      <c r="AE182" s="720"/>
      <c r="AF182" s="720"/>
      <c r="AG182" s="720"/>
    </row>
    <row r="183" spans="1:47" s="686" customFormat="1" ht="14.25" hidden="1" customHeight="1">
      <c r="A183" s="1235"/>
      <c r="B183" s="1235"/>
      <c r="C183" s="1235"/>
      <c r="D183" s="1235"/>
      <c r="E183" s="981"/>
      <c r="F183" s="981"/>
      <c r="G183" s="986"/>
      <c r="H183" s="983"/>
      <c r="I183" s="989"/>
      <c r="J183" s="987"/>
      <c r="K183" s="977"/>
      <c r="L183" s="715"/>
      <c r="M183" s="702"/>
      <c r="N183" s="647"/>
      <c r="O183" s="647"/>
      <c r="P183" s="647"/>
      <c r="Q183" s="647"/>
      <c r="R183" s="719" t="str">
        <f>S182 &amp; "-" &amp; U182</f>
        <v>-</v>
      </c>
      <c r="S183" s="729"/>
      <c r="T183" s="721"/>
      <c r="U183" s="729"/>
      <c r="V183" s="647"/>
      <c r="W183" s="647"/>
      <c r="X183" s="701"/>
      <c r="Y183" s="720"/>
      <c r="Z183" s="720"/>
      <c r="AA183" s="720"/>
      <c r="AB183" s="720"/>
      <c r="AC183" s="720"/>
      <c r="AD183" s="720"/>
      <c r="AE183" s="720"/>
      <c r="AF183" s="720"/>
      <c r="AG183" s="720"/>
    </row>
    <row r="184" spans="1:47" s="686" customFormat="1" ht="15" customHeight="1">
      <c r="A184" s="1235"/>
      <c r="B184" s="1235"/>
      <c r="C184" s="1235"/>
      <c r="D184" s="1235"/>
      <c r="E184" s="981"/>
      <c r="F184" s="981"/>
      <c r="G184" s="986"/>
      <c r="H184" s="983"/>
      <c r="I184" s="989"/>
      <c r="J184" s="987"/>
      <c r="K184" s="977"/>
      <c r="L184" s="689"/>
      <c r="M184" s="698" t="s">
        <v>5</v>
      </c>
      <c r="N184" s="696"/>
      <c r="O184" s="692"/>
      <c r="P184" s="692"/>
      <c r="Q184" s="692"/>
      <c r="R184" s="692"/>
      <c r="S184" s="709"/>
      <c r="T184" s="705"/>
      <c r="U184" s="704"/>
      <c r="V184" s="696"/>
      <c r="W184" s="696"/>
      <c r="X184" s="700"/>
      <c r="Y184" s="720"/>
      <c r="Z184" s="720"/>
      <c r="AA184" s="720"/>
      <c r="AB184" s="720"/>
      <c r="AC184" s="720"/>
      <c r="AD184" s="720"/>
      <c r="AE184" s="720"/>
      <c r="AF184" s="720"/>
      <c r="AG184" s="720"/>
    </row>
    <row r="185" spans="1:47" s="685" customFormat="1" ht="15" customHeight="1">
      <c r="A185" s="1235"/>
      <c r="B185" s="1235"/>
      <c r="C185" s="1235"/>
      <c r="D185" s="985"/>
      <c r="E185" s="985"/>
      <c r="F185" s="985"/>
      <c r="G185" s="986"/>
      <c r="H185" s="985"/>
      <c r="I185" s="989"/>
      <c r="J185" s="975"/>
      <c r="K185" s="979"/>
      <c r="L185" s="689"/>
      <c r="M185" s="697" t="s">
        <v>17</v>
      </c>
      <c r="N185" s="696"/>
      <c r="O185" s="692"/>
      <c r="P185" s="692"/>
      <c r="Q185" s="692"/>
      <c r="R185" s="692"/>
      <c r="S185" s="709"/>
      <c r="T185" s="705"/>
      <c r="U185" s="704"/>
      <c r="V185" s="696"/>
      <c r="W185" s="705"/>
      <c r="X185" s="700"/>
      <c r="Y185" s="722"/>
      <c r="Z185" s="722"/>
      <c r="AA185" s="722"/>
      <c r="AB185" s="722"/>
      <c r="AC185" s="722"/>
      <c r="AD185" s="722"/>
      <c r="AE185" s="722"/>
      <c r="AF185" s="722"/>
      <c r="AG185" s="722"/>
    </row>
    <row r="186" spans="1:47" s="685" customFormat="1" ht="15" customHeight="1">
      <c r="A186" s="1235"/>
      <c r="B186" s="1235"/>
      <c r="C186" s="985"/>
      <c r="D186" s="985"/>
      <c r="E186" s="985"/>
      <c r="F186" s="985"/>
      <c r="G186" s="986"/>
      <c r="H186" s="985"/>
      <c r="I186" s="980"/>
      <c r="J186" s="975"/>
      <c r="K186" s="979"/>
      <c r="L186" s="689"/>
      <c r="M186" s="696" t="s">
        <v>18</v>
      </c>
      <c r="N186" s="696"/>
      <c r="O186" s="692"/>
      <c r="P186" s="692"/>
      <c r="Q186" s="692"/>
      <c r="R186" s="692"/>
      <c r="S186" s="709"/>
      <c r="T186" s="705"/>
      <c r="U186" s="704"/>
      <c r="V186" s="696"/>
      <c r="W186" s="705"/>
      <c r="X186" s="700"/>
      <c r="Y186" s="722"/>
      <c r="Z186" s="722"/>
      <c r="AA186" s="722"/>
      <c r="AB186" s="722"/>
      <c r="AC186" s="722"/>
      <c r="AD186" s="722"/>
      <c r="AE186" s="722"/>
      <c r="AF186" s="722"/>
      <c r="AG186" s="722"/>
    </row>
    <row r="187" spans="1:47" s="685" customFormat="1" ht="15" customHeight="1">
      <c r="A187" s="1235"/>
      <c r="B187" s="985"/>
      <c r="C187" s="985"/>
      <c r="D187" s="985"/>
      <c r="E187" s="985"/>
      <c r="F187" s="985"/>
      <c r="G187" s="986"/>
      <c r="H187" s="985"/>
      <c r="I187" s="980"/>
      <c r="J187" s="975"/>
      <c r="K187" s="979"/>
      <c r="L187" s="689"/>
      <c r="M187" s="699" t="s">
        <v>19</v>
      </c>
      <c r="N187" s="696"/>
      <c r="O187" s="692"/>
      <c r="P187" s="692"/>
      <c r="Q187" s="692"/>
      <c r="R187" s="692"/>
      <c r="S187" s="709"/>
      <c r="T187" s="705"/>
      <c r="U187" s="704"/>
      <c r="V187" s="696"/>
      <c r="W187" s="705"/>
      <c r="X187" s="700"/>
      <c r="Y187" s="722"/>
      <c r="Z187" s="722"/>
      <c r="AA187" s="722"/>
      <c r="AB187" s="722"/>
      <c r="AC187" s="722"/>
      <c r="AD187" s="722"/>
      <c r="AE187" s="722"/>
      <c r="AF187" s="722"/>
      <c r="AG187" s="722"/>
    </row>
    <row r="188" spans="1:47" s="685" customFormat="1" ht="15" customHeight="1">
      <c r="A188" s="971"/>
      <c r="B188" s="971"/>
      <c r="C188" s="971"/>
      <c r="D188" s="971"/>
      <c r="E188" s="971"/>
      <c r="F188" s="971"/>
      <c r="G188" s="978"/>
      <c r="H188" s="979"/>
      <c r="I188" s="974"/>
      <c r="J188" s="975"/>
      <c r="K188" s="971"/>
      <c r="L188" s="689"/>
      <c r="M188" s="706" t="s">
        <v>308</v>
      </c>
      <c r="N188" s="696"/>
      <c r="O188" s="692"/>
      <c r="P188" s="692"/>
      <c r="Q188" s="692"/>
      <c r="R188" s="692"/>
      <c r="S188" s="709"/>
      <c r="T188" s="705"/>
      <c r="U188" s="704"/>
      <c r="V188" s="696"/>
      <c r="W188" s="705"/>
      <c r="X188" s="700"/>
      <c r="Y188" s="722"/>
      <c r="Z188" s="722"/>
      <c r="AA188" s="722"/>
      <c r="AB188" s="722"/>
      <c r="AC188" s="722"/>
      <c r="AD188" s="722"/>
      <c r="AE188" s="722"/>
      <c r="AF188" s="722"/>
      <c r="AG188" s="722"/>
    </row>
    <row r="189" spans="1:47" ht="15" customHeight="1">
      <c r="G189" s="156"/>
      <c r="H189" s="157"/>
      <c r="I189" s="157"/>
      <c r="J189" s="85"/>
      <c r="K189" s="157"/>
      <c r="L189" s="157"/>
      <c r="M189" s="157"/>
      <c r="N189" s="157"/>
      <c r="O189" s="157"/>
      <c r="P189" s="157"/>
      <c r="Q189" s="157"/>
      <c r="R189" s="157"/>
      <c r="S189" s="157"/>
      <c r="T189" s="157"/>
      <c r="U189" s="157"/>
      <c r="V189" s="157"/>
      <c r="W189" s="157"/>
      <c r="X189" s="157"/>
      <c r="Y189" s="157"/>
      <c r="Z189" s="157"/>
      <c r="AA189" s="157"/>
      <c r="AB189" s="157"/>
      <c r="AC189" s="157"/>
      <c r="AD189" s="157"/>
      <c r="AE189" s="157"/>
      <c r="AF189" s="157"/>
      <c r="AG189" s="157"/>
      <c r="AH189" s="157"/>
      <c r="AI189" s="157"/>
      <c r="AJ189" s="157"/>
      <c r="AK189" s="157"/>
      <c r="AL189" s="204"/>
      <c r="AM189" s="204"/>
      <c r="AN189" s="204"/>
      <c r="AO189" s="204"/>
      <c r="AP189" s="204"/>
      <c r="AQ189" s="204"/>
      <c r="AR189" s="204"/>
      <c r="AS189" s="204"/>
      <c r="AT189" s="204"/>
      <c r="AU189" s="204"/>
    </row>
    <row r="190" spans="1:47" s="35" customFormat="1" ht="17.100000000000001" customHeight="1">
      <c r="G190" s="35" t="s">
        <v>13</v>
      </c>
      <c r="I190" s="35" t="s">
        <v>208</v>
      </c>
      <c r="T190" s="158"/>
    </row>
    <row r="191" spans="1:47" ht="17.100000000000001" customHeight="1">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row>
    <row r="192" spans="1:47" s="686" customFormat="1" ht="22.5">
      <c r="A192" s="1235">
        <v>1</v>
      </c>
      <c r="B192" s="1016"/>
      <c r="C192" s="1016"/>
      <c r="D192" s="1016"/>
      <c r="E192" s="1016"/>
      <c r="F192" s="1009"/>
      <c r="G192" s="1015"/>
      <c r="H192" s="1015"/>
      <c r="I192" s="997"/>
      <c r="J192" s="996"/>
      <c r="K192" s="996"/>
      <c r="L192" s="725">
        <f>mergeValue(A192)</f>
        <v>1</v>
      </c>
      <c r="M192" s="642" t="s">
        <v>20</v>
      </c>
      <c r="N192" s="1316"/>
      <c r="O192" s="1317"/>
      <c r="P192" s="1317"/>
      <c r="Q192" s="1317"/>
      <c r="R192" s="1317"/>
      <c r="S192" s="1317"/>
      <c r="T192" s="1317"/>
      <c r="U192" s="1317"/>
      <c r="V192" s="1317"/>
      <c r="W192" s="1317"/>
      <c r="X192" s="1317"/>
      <c r="Y192" s="1317"/>
      <c r="Z192" s="1317"/>
      <c r="AA192" s="1317"/>
      <c r="AB192" s="1317"/>
      <c r="AC192" s="1317"/>
      <c r="AD192" s="1317"/>
      <c r="AE192" s="1317"/>
      <c r="AF192" s="1318"/>
      <c r="AG192" s="718" t="s">
        <v>475</v>
      </c>
      <c r="AH192" s="720"/>
      <c r="AI192" s="720"/>
      <c r="AJ192" s="720"/>
      <c r="AK192" s="720"/>
      <c r="AL192" s="720"/>
      <c r="AM192" s="720"/>
      <c r="AN192" s="720"/>
      <c r="AO192" s="720"/>
      <c r="AP192" s="720"/>
      <c r="AQ192" s="720"/>
      <c r="AR192" s="720"/>
    </row>
    <row r="193" spans="1:46" s="686" customFormat="1" ht="22.5">
      <c r="A193" s="1235"/>
      <c r="B193" s="1235">
        <v>1</v>
      </c>
      <c r="C193" s="1016"/>
      <c r="D193" s="1016"/>
      <c r="E193" s="1016"/>
      <c r="F193" s="1009"/>
      <c r="G193" s="1018"/>
      <c r="H193" s="1019"/>
      <c r="I193" s="998"/>
      <c r="J193" s="993"/>
      <c r="K193" s="991"/>
      <c r="L193" s="725" t="str">
        <f>mergeValue(A193) &amp;"."&amp; mergeValue(B193)</f>
        <v>1.1</v>
      </c>
      <c r="M193" s="693" t="s">
        <v>16</v>
      </c>
      <c r="N193" s="1313"/>
      <c r="O193" s="1314"/>
      <c r="P193" s="1314"/>
      <c r="Q193" s="1314"/>
      <c r="R193" s="1314"/>
      <c r="S193" s="1314"/>
      <c r="T193" s="1314"/>
      <c r="U193" s="1314"/>
      <c r="V193" s="1314"/>
      <c r="W193" s="1314"/>
      <c r="X193" s="1314"/>
      <c r="Y193" s="1314"/>
      <c r="Z193" s="1314"/>
      <c r="AA193" s="1314"/>
      <c r="AB193" s="1314"/>
      <c r="AC193" s="1314"/>
      <c r="AD193" s="1314"/>
      <c r="AE193" s="1314"/>
      <c r="AF193" s="1315"/>
      <c r="AG193" s="718" t="s">
        <v>476</v>
      </c>
      <c r="AH193" s="720"/>
      <c r="AI193" s="720"/>
      <c r="AJ193" s="720"/>
      <c r="AK193" s="720"/>
      <c r="AL193" s="720"/>
      <c r="AM193" s="720"/>
      <c r="AN193" s="720"/>
      <c r="AO193" s="720"/>
      <c r="AP193" s="720"/>
      <c r="AQ193" s="720"/>
      <c r="AR193" s="720"/>
    </row>
    <row r="194" spans="1:46" s="686" customFormat="1" ht="22.5">
      <c r="A194" s="1235"/>
      <c r="B194" s="1235"/>
      <c r="C194" s="1235">
        <v>1</v>
      </c>
      <c r="D194" s="1016"/>
      <c r="E194" s="1016"/>
      <c r="F194" s="1009"/>
      <c r="G194" s="1018"/>
      <c r="H194" s="1019"/>
      <c r="I194" s="998"/>
      <c r="J194" s="993"/>
      <c r="K194" s="991"/>
      <c r="L194" s="725" t="str">
        <f>mergeValue(A194) &amp;"."&amp; mergeValue(B194)&amp;"."&amp; mergeValue(C194)</f>
        <v>1.1.1</v>
      </c>
      <c r="M194" s="694" t="s">
        <v>7</v>
      </c>
      <c r="N194" s="1313"/>
      <c r="O194" s="1314"/>
      <c r="P194" s="1314"/>
      <c r="Q194" s="1314"/>
      <c r="R194" s="1314"/>
      <c r="S194" s="1314"/>
      <c r="T194" s="1314"/>
      <c r="U194" s="1314"/>
      <c r="V194" s="1314"/>
      <c r="W194" s="1314"/>
      <c r="X194" s="1314"/>
      <c r="Y194" s="1314"/>
      <c r="Z194" s="1314"/>
      <c r="AA194" s="1314"/>
      <c r="AB194" s="1314"/>
      <c r="AC194" s="1314"/>
      <c r="AD194" s="1314"/>
      <c r="AE194" s="1314"/>
      <c r="AF194" s="1315"/>
      <c r="AG194" s="718" t="s">
        <v>632</v>
      </c>
      <c r="AH194" s="720"/>
      <c r="AI194" s="720"/>
      <c r="AJ194" s="720"/>
      <c r="AK194" s="720"/>
      <c r="AL194" s="720"/>
      <c r="AM194" s="720"/>
      <c r="AN194" s="720"/>
      <c r="AO194" s="720"/>
      <c r="AP194" s="720"/>
      <c r="AQ194" s="720"/>
      <c r="AR194" s="720"/>
    </row>
    <row r="195" spans="1:46" s="686" customFormat="1" ht="15" customHeight="1">
      <c r="A195" s="1235"/>
      <c r="B195" s="1235"/>
      <c r="C195" s="1235"/>
      <c r="D195" s="1235">
        <v>1</v>
      </c>
      <c r="E195" s="1016"/>
      <c r="F195" s="1009"/>
      <c r="G195" s="1018"/>
      <c r="H195" s="1019"/>
      <c r="I195" s="998"/>
      <c r="J195" s="993"/>
      <c r="K195" s="991"/>
      <c r="L195" s="725" t="str">
        <f>mergeValue(A195) &amp;"."&amp; mergeValue(B195)&amp;"."&amp; mergeValue(C195)&amp;"."&amp; mergeValue(D195)</f>
        <v>1.1.1.1</v>
      </c>
      <c r="M195" s="695" t="s">
        <v>22</v>
      </c>
      <c r="N195" s="1313"/>
      <c r="O195" s="1314"/>
      <c r="P195" s="1314"/>
      <c r="Q195" s="1314"/>
      <c r="R195" s="1314"/>
      <c r="S195" s="1314"/>
      <c r="T195" s="1314"/>
      <c r="U195" s="1314"/>
      <c r="V195" s="1314"/>
      <c r="W195" s="1314"/>
      <c r="X195" s="1314"/>
      <c r="Y195" s="1314"/>
      <c r="Z195" s="1314"/>
      <c r="AA195" s="1314"/>
      <c r="AB195" s="1314"/>
      <c r="AC195" s="1314"/>
      <c r="AD195" s="1314"/>
      <c r="AE195" s="1314"/>
      <c r="AF195" s="1315"/>
      <c r="AG195" s="718" t="s">
        <v>678</v>
      </c>
      <c r="AH195" s="720"/>
      <c r="AI195" s="720"/>
      <c r="AJ195" s="720"/>
      <c r="AK195" s="720"/>
      <c r="AL195" s="720"/>
      <c r="AM195" s="720"/>
      <c r="AN195" s="720"/>
      <c r="AO195" s="720"/>
      <c r="AP195" s="720"/>
      <c r="AQ195" s="720"/>
      <c r="AR195" s="720"/>
    </row>
    <row r="196" spans="1:46" s="686" customFormat="1" ht="17.100000000000001" customHeight="1">
      <c r="A196" s="1235"/>
      <c r="B196" s="1235"/>
      <c r="C196" s="1235"/>
      <c r="D196" s="1235"/>
      <c r="E196" s="1235">
        <v>1</v>
      </c>
      <c r="F196" s="1009"/>
      <c r="G196" s="1018"/>
      <c r="H196" s="1019"/>
      <c r="I196" s="1020"/>
      <c r="J196" s="1010"/>
      <c r="K196" s="1151"/>
      <c r="L196" s="1274" t="str">
        <f>mergeValue(A196) &amp;"."&amp; mergeValue(B196)&amp;"."&amp; mergeValue(C196)&amp;"."&amp; mergeValue(D196)&amp;"."&amp; mergeValue(E196)</f>
        <v>1.1.1.1.1</v>
      </c>
      <c r="M196" s="1275"/>
      <c r="N196" s="1231" t="s">
        <v>84</v>
      </c>
      <c r="O196" s="1269"/>
      <c r="P196" s="1265">
        <v>1</v>
      </c>
      <c r="Q196" s="1294"/>
      <c r="R196" s="1231" t="s">
        <v>84</v>
      </c>
      <c r="S196" s="1269"/>
      <c r="T196" s="1265">
        <v>1</v>
      </c>
      <c r="U196" s="1294"/>
      <c r="V196" s="1231" t="s">
        <v>84</v>
      </c>
      <c r="W196" s="702"/>
      <c r="X196" s="690">
        <v>1</v>
      </c>
      <c r="Y196" s="1093"/>
      <c r="Z196" s="672"/>
      <c r="AA196" s="672"/>
      <c r="AB196" s="1245"/>
      <c r="AC196" s="1231" t="s">
        <v>83</v>
      </c>
      <c r="AD196" s="1245"/>
      <c r="AE196" s="1231" t="s">
        <v>83</v>
      </c>
      <c r="AF196" s="716"/>
      <c r="AG196" s="1262" t="s">
        <v>679</v>
      </c>
      <c r="AH196" s="720" t="str">
        <f>strCheckDate(Z197:AF197)</f>
        <v/>
      </c>
      <c r="AI196" s="723" t="str">
        <f>IF(AND(COUNTIF(AJ191:AJ191,AJ196)&gt;1,AJ196&lt;&gt;""),"ErrUnique:HasDoubleConn","")</f>
        <v/>
      </c>
      <c r="AJ196" s="723"/>
      <c r="AK196" s="723"/>
      <c r="AL196" s="723"/>
      <c r="AM196" s="723"/>
      <c r="AN196" s="723"/>
      <c r="AO196" s="720"/>
      <c r="AP196" s="720"/>
      <c r="AQ196" s="720"/>
      <c r="AR196" s="720"/>
    </row>
    <row r="197" spans="1:46" s="686" customFormat="1" ht="17.100000000000001" customHeight="1">
      <c r="A197" s="1235"/>
      <c r="B197" s="1235"/>
      <c r="C197" s="1235"/>
      <c r="D197" s="1235"/>
      <c r="E197" s="1235"/>
      <c r="F197" s="1009"/>
      <c r="G197" s="1018"/>
      <c r="H197" s="1019"/>
      <c r="I197" s="1020"/>
      <c r="J197" s="1010"/>
      <c r="K197" s="1151"/>
      <c r="L197" s="1274"/>
      <c r="M197" s="1275"/>
      <c r="N197" s="1231"/>
      <c r="O197" s="1269"/>
      <c r="P197" s="1265"/>
      <c r="Q197" s="1294"/>
      <c r="R197" s="1231"/>
      <c r="S197" s="1269"/>
      <c r="T197" s="1265"/>
      <c r="U197" s="1294"/>
      <c r="V197" s="1231"/>
      <c r="W197" s="727"/>
      <c r="X197" s="706"/>
      <c r="Y197" s="706"/>
      <c r="Z197" s="708"/>
      <c r="AA197" s="604" t="str">
        <f>AB196 &amp; "-" &amp; AD196</f>
        <v>-</v>
      </c>
      <c r="AB197" s="1230"/>
      <c r="AC197" s="1231"/>
      <c r="AD197" s="1230"/>
      <c r="AE197" s="1231"/>
      <c r="AF197" s="674"/>
      <c r="AG197" s="1263"/>
      <c r="AH197" s="720"/>
      <c r="AI197" s="723"/>
      <c r="AJ197" s="723"/>
      <c r="AK197" s="723"/>
      <c r="AL197" s="723"/>
      <c r="AM197" s="723"/>
      <c r="AN197" s="723"/>
      <c r="AO197" s="720"/>
      <c r="AP197" s="720"/>
      <c r="AQ197" s="720"/>
      <c r="AR197" s="720"/>
    </row>
    <row r="198" spans="1:46" s="686" customFormat="1" ht="17.100000000000001" customHeight="1">
      <c r="A198" s="1235"/>
      <c r="B198" s="1235"/>
      <c r="C198" s="1235"/>
      <c r="D198" s="1235"/>
      <c r="E198" s="1235"/>
      <c r="F198" s="1009"/>
      <c r="G198" s="1018"/>
      <c r="H198" s="1019"/>
      <c r="I198" s="1020"/>
      <c r="J198" s="1010"/>
      <c r="K198" s="1151"/>
      <c r="L198" s="1274"/>
      <c r="M198" s="1275"/>
      <c r="N198" s="1231"/>
      <c r="O198" s="1269"/>
      <c r="P198" s="1265"/>
      <c r="Q198" s="1294"/>
      <c r="R198" s="1231"/>
      <c r="S198" s="603"/>
      <c r="T198" s="699"/>
      <c r="U198" s="706"/>
      <c r="V198" s="707"/>
      <c r="W198" s="707"/>
      <c r="X198" s="707"/>
      <c r="Y198" s="707"/>
      <c r="Z198" s="708"/>
      <c r="AA198" s="708"/>
      <c r="AB198" s="709"/>
      <c r="AC198" s="705"/>
      <c r="AD198" s="705"/>
      <c r="AE198" s="709"/>
      <c r="AF198" s="705"/>
      <c r="AG198" s="1263"/>
      <c r="AH198" s="720"/>
      <c r="AI198" s="723"/>
      <c r="AJ198" s="723"/>
      <c r="AK198" s="723"/>
      <c r="AL198" s="723"/>
      <c r="AM198" s="723"/>
      <c r="AN198" s="723"/>
      <c r="AO198" s="720"/>
      <c r="AP198" s="720"/>
      <c r="AQ198" s="720"/>
      <c r="AR198" s="720"/>
    </row>
    <row r="199" spans="1:46" s="686" customFormat="1" ht="17.100000000000001" customHeight="1">
      <c r="A199" s="1235"/>
      <c r="B199" s="1235"/>
      <c r="C199" s="1235"/>
      <c r="D199" s="1235"/>
      <c r="E199" s="1235"/>
      <c r="F199" s="1009"/>
      <c r="G199" s="1018"/>
      <c r="H199" s="1019"/>
      <c r="I199" s="1020"/>
      <c r="J199" s="1010"/>
      <c r="K199" s="1151"/>
      <c r="L199" s="1274"/>
      <c r="M199" s="1275"/>
      <c r="N199" s="1231"/>
      <c r="O199" s="710"/>
      <c r="P199" s="712"/>
      <c r="Q199" s="711"/>
      <c r="R199" s="707"/>
      <c r="S199" s="707"/>
      <c r="T199" s="707"/>
      <c r="U199" s="707"/>
      <c r="V199" s="707"/>
      <c r="W199" s="707"/>
      <c r="X199" s="707"/>
      <c r="Y199" s="707"/>
      <c r="Z199" s="708"/>
      <c r="AA199" s="708"/>
      <c r="AB199" s="709"/>
      <c r="AC199" s="705"/>
      <c r="AD199" s="705"/>
      <c r="AE199" s="709"/>
      <c r="AF199" s="705"/>
      <c r="AG199" s="1263"/>
      <c r="AH199" s="720"/>
      <c r="AI199" s="723"/>
      <c r="AJ199" s="723"/>
      <c r="AK199" s="723"/>
      <c r="AL199" s="723"/>
      <c r="AM199" s="723"/>
      <c r="AN199" s="723"/>
      <c r="AO199" s="720"/>
      <c r="AP199" s="720"/>
      <c r="AQ199" s="720"/>
      <c r="AR199" s="720"/>
    </row>
    <row r="200" spans="1:46" s="685" customFormat="1" ht="15" customHeight="1">
      <c r="A200" s="1235"/>
      <c r="B200" s="1235"/>
      <c r="C200" s="1235"/>
      <c r="D200" s="1235"/>
      <c r="E200" s="1017"/>
      <c r="F200" s="1011"/>
      <c r="G200" s="1013"/>
      <c r="H200" s="1011"/>
      <c r="I200" s="1020"/>
      <c r="J200" s="1010"/>
      <c r="K200" s="1004"/>
      <c r="L200" s="689"/>
      <c r="M200" s="698" t="s">
        <v>5</v>
      </c>
      <c r="N200" s="698"/>
      <c r="O200" s="698"/>
      <c r="P200" s="698"/>
      <c r="Q200" s="698"/>
      <c r="R200" s="698"/>
      <c r="S200" s="698"/>
      <c r="T200" s="698"/>
      <c r="U200" s="698"/>
      <c r="V200" s="698"/>
      <c r="W200" s="698"/>
      <c r="X200" s="698"/>
      <c r="Y200" s="698"/>
      <c r="Z200" s="698"/>
      <c r="AA200" s="698"/>
      <c r="AB200" s="698"/>
      <c r="AC200" s="698"/>
      <c r="AD200" s="698"/>
      <c r="AE200" s="698"/>
      <c r="AF200" s="698"/>
      <c r="AG200" s="1264"/>
      <c r="AH200" s="722"/>
      <c r="AI200" s="722"/>
      <c r="AJ200" s="724"/>
      <c r="AK200" s="724"/>
      <c r="AL200" s="724"/>
      <c r="AM200" s="724"/>
      <c r="AN200" s="724"/>
      <c r="AO200" s="722"/>
      <c r="AP200" s="722"/>
      <c r="AQ200" s="722"/>
      <c r="AR200" s="722"/>
    </row>
    <row r="201" spans="1:46" s="685" customFormat="1" ht="15" customHeight="1">
      <c r="A201" s="1235"/>
      <c r="B201" s="1235"/>
      <c r="C201" s="1235"/>
      <c r="D201" s="1017"/>
      <c r="E201" s="1017"/>
      <c r="F201" s="1011"/>
      <c r="G201" s="1018"/>
      <c r="H201" s="1011"/>
      <c r="I201" s="1004"/>
      <c r="J201" s="995"/>
      <c r="K201" s="1004"/>
      <c r="L201" s="689"/>
      <c r="M201" s="697" t="s">
        <v>17</v>
      </c>
      <c r="N201" s="697"/>
      <c r="O201" s="697"/>
      <c r="P201" s="697"/>
      <c r="Q201" s="697"/>
      <c r="R201" s="697"/>
      <c r="S201" s="697"/>
      <c r="T201" s="697"/>
      <c r="U201" s="697"/>
      <c r="V201" s="697"/>
      <c r="W201" s="697"/>
      <c r="X201" s="697"/>
      <c r="Y201" s="697"/>
      <c r="Z201" s="697"/>
      <c r="AA201" s="697"/>
      <c r="AB201" s="697"/>
      <c r="AC201" s="697"/>
      <c r="AD201" s="697"/>
      <c r="AE201" s="697"/>
      <c r="AF201" s="705"/>
      <c r="AG201" s="700"/>
      <c r="AH201" s="722"/>
      <c r="AI201" s="722"/>
      <c r="AJ201" s="724"/>
      <c r="AK201" s="724"/>
      <c r="AL201" s="724"/>
      <c r="AM201" s="724"/>
      <c r="AN201" s="724"/>
      <c r="AO201" s="722"/>
      <c r="AP201" s="722"/>
      <c r="AQ201" s="722"/>
      <c r="AR201" s="722"/>
    </row>
    <row r="202" spans="1:46" s="685" customFormat="1" ht="15" customHeight="1">
      <c r="A202" s="1235"/>
      <c r="B202" s="1235"/>
      <c r="C202" s="1017"/>
      <c r="D202" s="1017"/>
      <c r="E202" s="1017"/>
      <c r="F202" s="1011"/>
      <c r="G202" s="1018"/>
      <c r="H202" s="1011"/>
      <c r="I202" s="1004"/>
      <c r="J202" s="995"/>
      <c r="K202" s="1004"/>
      <c r="L202" s="689"/>
      <c r="M202" s="696" t="s">
        <v>18</v>
      </c>
      <c r="N202" s="696"/>
      <c r="O202" s="696"/>
      <c r="P202" s="696"/>
      <c r="Q202" s="696"/>
      <c r="R202" s="696"/>
      <c r="S202" s="696"/>
      <c r="T202" s="696"/>
      <c r="U202" s="696"/>
      <c r="V202" s="696"/>
      <c r="W202" s="696"/>
      <c r="X202" s="696"/>
      <c r="Y202" s="696"/>
      <c r="Z202" s="692"/>
      <c r="AA202" s="692"/>
      <c r="AB202" s="709"/>
      <c r="AC202" s="705"/>
      <c r="AD202" s="704"/>
      <c r="AE202" s="696"/>
      <c r="AF202" s="705"/>
      <c r="AG202" s="700"/>
      <c r="AH202" s="722"/>
      <c r="AI202" s="722"/>
      <c r="AJ202" s="722"/>
      <c r="AK202" s="722"/>
      <c r="AL202" s="722"/>
      <c r="AM202" s="722"/>
      <c r="AN202" s="722"/>
      <c r="AO202" s="722"/>
      <c r="AP202" s="722"/>
      <c r="AQ202" s="722"/>
      <c r="AR202" s="722"/>
    </row>
    <row r="203" spans="1:46" s="685" customFormat="1" ht="15" customHeight="1">
      <c r="A203" s="1235"/>
      <c r="B203" s="1017"/>
      <c r="C203" s="1017"/>
      <c r="D203" s="1017"/>
      <c r="E203" s="1017"/>
      <c r="F203" s="1011"/>
      <c r="G203" s="1018"/>
      <c r="H203" s="1011"/>
      <c r="I203" s="1004"/>
      <c r="J203" s="995"/>
      <c r="K203" s="1004"/>
      <c r="L203" s="689"/>
      <c r="M203" s="699" t="s">
        <v>19</v>
      </c>
      <c r="N203" s="699"/>
      <c r="O203" s="699"/>
      <c r="P203" s="699"/>
      <c r="Q203" s="699"/>
      <c r="R203" s="699"/>
      <c r="S203" s="699"/>
      <c r="T203" s="699"/>
      <c r="U203" s="699"/>
      <c r="V203" s="699"/>
      <c r="W203" s="699"/>
      <c r="X203" s="699"/>
      <c r="Y203" s="699"/>
      <c r="Z203" s="692"/>
      <c r="AA203" s="692"/>
      <c r="AB203" s="709"/>
      <c r="AC203" s="705"/>
      <c r="AD203" s="704"/>
      <c r="AE203" s="696"/>
      <c r="AF203" s="705"/>
      <c r="AG203" s="700"/>
      <c r="AH203" s="722"/>
      <c r="AI203" s="722"/>
      <c r="AJ203" s="722"/>
      <c r="AK203" s="722"/>
      <c r="AL203" s="722"/>
      <c r="AM203" s="722"/>
      <c r="AN203" s="722"/>
      <c r="AO203" s="722"/>
      <c r="AP203" s="722"/>
      <c r="AQ203" s="722"/>
      <c r="AR203" s="722"/>
    </row>
    <row r="204" spans="1:46" s="685" customFormat="1" ht="15" customHeight="1">
      <c r="A204" s="990"/>
      <c r="B204" s="990"/>
      <c r="C204" s="990"/>
      <c r="D204" s="990"/>
      <c r="E204" s="990"/>
      <c r="F204" s="990"/>
      <c r="G204" s="1003"/>
      <c r="H204" s="1004"/>
      <c r="I204" s="994"/>
      <c r="J204" s="995"/>
      <c r="K204" s="990"/>
      <c r="L204" s="689"/>
      <c r="M204" s="706" t="s">
        <v>308</v>
      </c>
      <c r="N204" s="706"/>
      <c r="O204" s="706"/>
      <c r="P204" s="706"/>
      <c r="Q204" s="706"/>
      <c r="R204" s="706"/>
      <c r="S204" s="706"/>
      <c r="T204" s="706"/>
      <c r="U204" s="706"/>
      <c r="V204" s="706"/>
      <c r="W204" s="706"/>
      <c r="X204" s="706"/>
      <c r="Y204" s="706"/>
      <c r="Z204" s="692"/>
      <c r="AA204" s="692"/>
      <c r="AB204" s="709"/>
      <c r="AC204" s="705"/>
      <c r="AD204" s="704"/>
      <c r="AE204" s="696"/>
      <c r="AF204" s="705"/>
      <c r="AG204" s="700"/>
      <c r="AH204" s="722"/>
      <c r="AI204" s="722"/>
      <c r="AJ204" s="722"/>
      <c r="AK204" s="722"/>
      <c r="AL204" s="722"/>
      <c r="AM204" s="722"/>
      <c r="AN204" s="722"/>
      <c r="AO204" s="722"/>
      <c r="AP204" s="722"/>
      <c r="AQ204" s="722"/>
      <c r="AR204" s="722"/>
    </row>
    <row r="205" spans="1:46" ht="15" customHeight="1">
      <c r="G205" s="156"/>
      <c r="H205" s="157"/>
      <c r="I205" s="157"/>
      <c r="J205" s="85"/>
      <c r="K205" s="157"/>
      <c r="L205" s="157"/>
      <c r="M205" s="157"/>
      <c r="N205" s="157"/>
      <c r="O205" s="157"/>
      <c r="P205" s="157"/>
      <c r="Q205" s="157"/>
      <c r="R205" s="157"/>
      <c r="S205" s="157"/>
      <c r="T205" s="157"/>
      <c r="U205" s="157"/>
      <c r="V205" s="157"/>
      <c r="W205" s="157"/>
      <c r="X205" s="157"/>
      <c r="Y205" s="157"/>
      <c r="Z205" s="157"/>
      <c r="AA205" s="157"/>
      <c r="AB205" s="157"/>
      <c r="AC205" s="157"/>
      <c r="AD205" s="157"/>
      <c r="AE205" s="157"/>
      <c r="AF205" s="157"/>
      <c r="AG205" s="157"/>
      <c r="AH205" s="157"/>
      <c r="AI205" s="157"/>
      <c r="AJ205" s="157"/>
      <c r="AK205" s="204"/>
      <c r="AL205" s="204"/>
      <c r="AM205" s="204"/>
      <c r="AN205" s="204"/>
      <c r="AO205" s="204"/>
      <c r="AP205" s="204"/>
      <c r="AQ205" s="204"/>
      <c r="AR205" s="204"/>
      <c r="AS205" s="204"/>
      <c r="AT205" s="204"/>
    </row>
    <row r="206" spans="1:46" ht="15" customHeight="1">
      <c r="G206" s="156"/>
      <c r="H206" s="157"/>
      <c r="I206" s="157"/>
      <c r="J206" s="85"/>
      <c r="K206" s="157"/>
      <c r="L206" s="157"/>
      <c r="M206" s="157"/>
      <c r="N206" s="157"/>
      <c r="O206" s="157"/>
      <c r="P206" s="157"/>
      <c r="Q206" s="1237"/>
      <c r="R206" s="157"/>
      <c r="S206" s="157"/>
      <c r="T206" s="157"/>
      <c r="U206" s="1237"/>
      <c r="V206" s="157"/>
      <c r="W206" s="157"/>
      <c r="X206" s="157"/>
      <c r="Y206" s="1090"/>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7"/>
      <c r="R207" s="157"/>
      <c r="S207" s="157"/>
      <c r="T207" s="157"/>
      <c r="U207" s="1237"/>
      <c r="V207" s="157"/>
      <c r="W207" s="157"/>
      <c r="X207" s="157"/>
      <c r="Y207" s="157"/>
      <c r="Z207" s="157"/>
      <c r="AA207" s="157"/>
      <c r="AB207" s="157"/>
      <c r="AC207" s="157"/>
    </row>
    <row r="208" spans="1:46" ht="15" customHeight="1">
      <c r="G208" s="156"/>
      <c r="H208" s="157"/>
      <c r="I208" s="157"/>
      <c r="J208" s="85"/>
      <c r="K208" s="157"/>
      <c r="L208" s="157"/>
      <c r="M208" s="157"/>
      <c r="N208" s="157"/>
      <c r="O208" s="157"/>
      <c r="Q208" s="1237"/>
      <c r="V208" s="157"/>
      <c r="W208" s="157"/>
      <c r="X208" s="157"/>
      <c r="Z208" s="157"/>
      <c r="AA208" s="157"/>
      <c r="AB208" s="157"/>
      <c r="AC208" s="731"/>
      <c r="AD208" s="157"/>
    </row>
    <row r="209" spans="1:83" ht="15" customHeight="1">
      <c r="G209" s="156"/>
      <c r="H209" s="157"/>
      <c r="I209" s="157"/>
      <c r="J209" s="85"/>
      <c r="K209" s="157"/>
      <c r="L209" s="157"/>
      <c r="M209" s="157"/>
      <c r="N209" s="157"/>
      <c r="O209" s="157"/>
      <c r="Q209" s="225"/>
      <c r="Y209" s="157"/>
      <c r="Z209" s="157"/>
      <c r="AA209" s="157"/>
      <c r="AB209" s="157"/>
      <c r="AC209" s="157"/>
      <c r="AD209" s="157"/>
      <c r="AE209" s="157"/>
    </row>
    <row r="210" spans="1:83" ht="15" customHeight="1">
      <c r="A210" s="732"/>
      <c r="B210" s="732"/>
      <c r="C210" s="732"/>
      <c r="D210" s="732"/>
      <c r="E210" s="732"/>
      <c r="F210" s="732"/>
      <c r="G210" s="735"/>
      <c r="H210" s="736"/>
      <c r="I210" s="736"/>
      <c r="J210" s="733"/>
      <c r="K210" s="736"/>
      <c r="L210" s="736"/>
      <c r="M210" s="736"/>
      <c r="N210" s="1319" t="s">
        <v>84</v>
      </c>
      <c r="O210" s="1269"/>
      <c r="P210" s="1265">
        <v>1</v>
      </c>
      <c r="Q210" s="1288"/>
      <c r="R210" s="1231" t="s">
        <v>83</v>
      </c>
      <c r="S210" s="1320"/>
      <c r="T210" s="1311">
        <v>1</v>
      </c>
      <c r="U210" s="1238"/>
      <c r="V210" s="1231" t="s">
        <v>83</v>
      </c>
      <c r="W210" s="838"/>
      <c r="X210" s="739">
        <v>1</v>
      </c>
      <c r="Y210" s="1090"/>
      <c r="Z210" s="736"/>
      <c r="AA210" s="736"/>
      <c r="AB210" s="736"/>
      <c r="AC210" s="736"/>
      <c r="AD210" s="736"/>
      <c r="AE210" s="732"/>
      <c r="AF210" s="730"/>
      <c r="AG210" s="730"/>
      <c r="AH210" s="730"/>
      <c r="AI210" s="730"/>
      <c r="AJ210" s="730"/>
      <c r="AK210" s="730"/>
      <c r="AL210" s="730"/>
      <c r="AM210" s="730"/>
      <c r="AN210" s="730"/>
      <c r="AO210" s="730"/>
      <c r="AP210" s="730"/>
      <c r="AQ210" s="730"/>
      <c r="AR210" s="730"/>
      <c r="AS210" s="730"/>
      <c r="AT210" s="730"/>
      <c r="AU210" s="730"/>
      <c r="AV210" s="730"/>
      <c r="AW210" s="730"/>
      <c r="AX210" s="730"/>
      <c r="AY210" s="730"/>
      <c r="AZ210" s="730"/>
      <c r="BA210" s="730"/>
      <c r="BB210" s="730"/>
      <c r="BC210" s="730"/>
      <c r="BD210" s="730"/>
      <c r="BE210" s="730"/>
      <c r="BF210" s="730"/>
      <c r="BG210" s="730"/>
      <c r="BH210" s="730"/>
      <c r="BI210" s="730"/>
      <c r="BJ210" s="730"/>
      <c r="BK210" s="730"/>
      <c r="BL210" s="730"/>
      <c r="BM210" s="730"/>
      <c r="BN210" s="730"/>
      <c r="BO210" s="730"/>
      <c r="BP210" s="730"/>
      <c r="BQ210" s="730"/>
      <c r="BR210" s="730"/>
      <c r="BS210" s="730"/>
      <c r="BT210" s="730"/>
      <c r="BU210" s="730"/>
      <c r="BV210" s="730"/>
      <c r="BW210" s="730"/>
      <c r="BX210" s="730"/>
      <c r="BY210" s="730"/>
      <c r="BZ210" s="730"/>
      <c r="CA210" s="730"/>
      <c r="CB210" s="730"/>
      <c r="CC210" s="730"/>
      <c r="CD210" s="730"/>
      <c r="CE210" s="730"/>
    </row>
    <row r="211" spans="1:83" ht="15" customHeight="1">
      <c r="A211" s="732"/>
      <c r="B211" s="732"/>
      <c r="C211" s="732"/>
      <c r="D211" s="732"/>
      <c r="E211" s="732"/>
      <c r="F211" s="732"/>
      <c r="G211" s="735"/>
      <c r="H211" s="736"/>
      <c r="I211" s="736"/>
      <c r="J211" s="733"/>
      <c r="K211" s="736"/>
      <c r="L211" s="736"/>
      <c r="M211" s="736"/>
      <c r="N211" s="1319"/>
      <c r="O211" s="1269"/>
      <c r="P211" s="1265"/>
      <c r="Q211" s="1288"/>
      <c r="R211" s="1231"/>
      <c r="S211" s="1321"/>
      <c r="T211" s="1312"/>
      <c r="U211" s="1238"/>
      <c r="V211" s="1231"/>
      <c r="W211" s="737"/>
      <c r="X211" s="737"/>
      <c r="Y211" s="737" t="s">
        <v>711</v>
      </c>
      <c r="Z211" s="736"/>
      <c r="AA211" s="736"/>
      <c r="AB211" s="736"/>
      <c r="AC211" s="736"/>
      <c r="AD211" s="736"/>
      <c r="AE211" s="736"/>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c r="CB211" s="730"/>
      <c r="CC211" s="730"/>
      <c r="CD211" s="730"/>
      <c r="CE211" s="730"/>
    </row>
    <row r="212" spans="1:83" ht="15" customHeight="1">
      <c r="A212" s="732"/>
      <c r="B212" s="732"/>
      <c r="C212" s="732"/>
      <c r="D212" s="732"/>
      <c r="E212" s="732"/>
      <c r="F212" s="732"/>
      <c r="G212" s="735"/>
      <c r="H212" s="736"/>
      <c r="I212" s="736"/>
      <c r="J212" s="733"/>
      <c r="K212" s="736"/>
      <c r="L212" s="736"/>
      <c r="M212" s="736"/>
      <c r="N212" s="1319"/>
      <c r="O212" s="1269"/>
      <c r="P212" s="1265"/>
      <c r="Q212" s="1288"/>
      <c r="R212" s="1231"/>
      <c r="S212" s="734"/>
      <c r="T212" s="734"/>
      <c r="U212" s="737" t="s">
        <v>712</v>
      </c>
      <c r="V212" s="837"/>
      <c r="W212" s="738"/>
      <c r="X212" s="738"/>
      <c r="Y212" s="738"/>
      <c r="Z212" s="736"/>
      <c r="AA212" s="736"/>
      <c r="AB212" s="736"/>
      <c r="AC212" s="736"/>
      <c r="AD212" s="736"/>
      <c r="AE212" s="736"/>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c r="CB212" s="730"/>
      <c r="CC212" s="730"/>
      <c r="CD212" s="730"/>
      <c r="CE212" s="730"/>
    </row>
    <row r="213" spans="1:83" ht="15" customHeight="1">
      <c r="A213" s="732"/>
      <c r="B213" s="732"/>
      <c r="C213" s="732"/>
      <c r="D213" s="732"/>
      <c r="E213" s="732"/>
      <c r="F213" s="732"/>
      <c r="G213" s="735"/>
      <c r="H213" s="736"/>
      <c r="I213" s="736"/>
      <c r="J213" s="733"/>
      <c r="K213" s="736"/>
      <c r="L213" s="736"/>
      <c r="M213" s="736"/>
      <c r="N213" s="1231"/>
      <c r="O213" s="835"/>
      <c r="P213" s="835"/>
      <c r="Q213" s="836"/>
      <c r="R213" s="837"/>
      <c r="S213" s="738"/>
      <c r="T213" s="738"/>
      <c r="U213" s="738"/>
      <c r="V213" s="738"/>
      <c r="W213" s="738"/>
      <c r="X213" s="738"/>
      <c r="Y213" s="738"/>
      <c r="Z213" s="736"/>
      <c r="AA213" s="736"/>
      <c r="AB213" s="736"/>
      <c r="AC213" s="736"/>
      <c r="AD213" s="736"/>
      <c r="AE213" s="736"/>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c r="CB213" s="730"/>
      <c r="CC213" s="730"/>
      <c r="CD213" s="730"/>
      <c r="CE213" s="730"/>
    </row>
    <row r="215" spans="1:83" s="36" customFormat="1" ht="17.100000000000001" customHeight="1">
      <c r="A215" s="98"/>
      <c r="B215" s="98"/>
      <c r="C215" s="86"/>
      <c r="D215" s="151"/>
      <c r="E215" s="170"/>
      <c r="F215" s="172"/>
      <c r="G215" s="172"/>
      <c r="H215" s="171"/>
      <c r="I215" s="171"/>
      <c r="J215" s="171"/>
      <c r="K215" s="171"/>
      <c r="L215" s="171"/>
      <c r="M215" s="171"/>
      <c r="N215" s="171"/>
      <c r="O215" s="171"/>
      <c r="P215" s="171"/>
      <c r="Q215" s="171"/>
      <c r="R215" s="171"/>
      <c r="S215" s="171"/>
      <c r="T215" s="153"/>
      <c r="U215" s="153"/>
      <c r="V215" s="153"/>
      <c r="W215" s="173"/>
      <c r="X215" s="173"/>
    </row>
    <row r="216" spans="1:83" s="743" customFormat="1" ht="18.75" customHeight="1">
      <c r="X216" s="722"/>
      <c r="Y216" s="722"/>
      <c r="Z216" s="722"/>
      <c r="AA216" s="722"/>
      <c r="AB216" s="722"/>
      <c r="AC216" s="722"/>
      <c r="AD216" s="722"/>
      <c r="AE216" s="722"/>
      <c r="AF216" s="722"/>
      <c r="AG216" s="722"/>
      <c r="AH216" s="722"/>
      <c r="AI216" s="722"/>
      <c r="AJ216" s="722"/>
    </row>
    <row r="217" spans="1:83" s="35" customFormat="1" ht="17.100000000000001" customHeight="1">
      <c r="G217" s="35" t="s">
        <v>13</v>
      </c>
      <c r="I217" s="35" t="s">
        <v>744</v>
      </c>
      <c r="V217" s="158"/>
      <c r="X217" s="217"/>
      <c r="Y217" s="217"/>
      <c r="Z217" s="217"/>
      <c r="AA217" s="217"/>
      <c r="AB217" s="217"/>
      <c r="AC217" s="217"/>
      <c r="AD217" s="217"/>
      <c r="AE217" s="217"/>
      <c r="AF217" s="217"/>
      <c r="AG217" s="217"/>
      <c r="AH217" s="217"/>
      <c r="AI217" s="217"/>
      <c r="AJ217" s="217"/>
    </row>
    <row r="218" spans="1:83" s="743" customFormat="1" ht="17.100000000000001" customHeight="1">
      <c r="L218" s="122"/>
      <c r="M218" s="122"/>
      <c r="N218" s="122"/>
      <c r="O218" s="122"/>
      <c r="P218" s="122"/>
      <c r="Q218" s="122"/>
      <c r="R218" s="122"/>
      <c r="S218" s="122"/>
      <c r="T218" s="122"/>
      <c r="U218" s="122"/>
      <c r="V218" s="122"/>
      <c r="W218" s="122"/>
      <c r="X218" s="722"/>
      <c r="Y218" s="722"/>
      <c r="Z218" s="722"/>
      <c r="AA218" s="722"/>
      <c r="AB218" s="722"/>
      <c r="AC218" s="722"/>
      <c r="AD218" s="722"/>
      <c r="AE218" s="722"/>
      <c r="AF218" s="722"/>
      <c r="AG218" s="722"/>
      <c r="AH218" s="722"/>
      <c r="AI218" s="722"/>
      <c r="AJ218" s="722"/>
    </row>
    <row r="219" spans="1:83" s="800" customFormat="1" ht="22.5">
      <c r="A219" s="1235">
        <v>1</v>
      </c>
      <c r="B219" s="884"/>
      <c r="C219" s="884"/>
      <c r="D219" s="884"/>
      <c r="E219" s="885"/>
      <c r="F219" s="886"/>
      <c r="G219" s="886"/>
      <c r="H219" s="886"/>
      <c r="I219" s="887"/>
      <c r="J219" s="882"/>
      <c r="K219" s="889"/>
      <c r="L219" s="782">
        <f>mergeValue(A219)</f>
        <v>1</v>
      </c>
      <c r="M219" s="642" t="s">
        <v>20</v>
      </c>
      <c r="N219" s="647"/>
      <c r="O219" s="1291"/>
      <c r="P219" s="1292"/>
      <c r="Q219" s="1292"/>
      <c r="R219" s="1292"/>
      <c r="S219" s="1292"/>
      <c r="T219" s="1292"/>
      <c r="U219" s="1292"/>
      <c r="V219" s="1293"/>
      <c r="W219" s="631" t="s">
        <v>475</v>
      </c>
      <c r="X219" s="809"/>
      <c r="Y219" s="830"/>
      <c r="Z219" s="830" t="str">
        <f t="shared" ref="Z219:Z232" si="3">IF(M219="","",M219 )</f>
        <v>Наименование тарифа</v>
      </c>
      <c r="AA219" s="830"/>
      <c r="AB219" s="830"/>
      <c r="AC219" s="830"/>
      <c r="AD219" s="809"/>
      <c r="AE219" s="809"/>
      <c r="AF219" s="809"/>
      <c r="AG219" s="809"/>
      <c r="AH219" s="809"/>
      <c r="AI219" s="809"/>
      <c r="AJ219" s="809"/>
    </row>
    <row r="220" spans="1:83" s="800" customFormat="1" ht="22.5">
      <c r="A220" s="1235"/>
      <c r="B220" s="1235">
        <v>1</v>
      </c>
      <c r="C220" s="884"/>
      <c r="D220" s="884"/>
      <c r="E220" s="886"/>
      <c r="F220" s="886"/>
      <c r="G220" s="886"/>
      <c r="H220" s="886"/>
      <c r="I220" s="881"/>
      <c r="J220" s="880"/>
      <c r="K220" s="883"/>
      <c r="L220" s="782" t="str">
        <f>mergeValue(A220) &amp;"."&amp; mergeValue(B220)</f>
        <v>1.1</v>
      </c>
      <c r="M220" s="693" t="s">
        <v>16</v>
      </c>
      <c r="N220" s="647"/>
      <c r="O220" s="1291"/>
      <c r="P220" s="1292"/>
      <c r="Q220" s="1292"/>
      <c r="R220" s="1292"/>
      <c r="S220" s="1292"/>
      <c r="T220" s="1292"/>
      <c r="U220" s="1292"/>
      <c r="V220" s="1293"/>
      <c r="W220" s="631" t="s">
        <v>476</v>
      </c>
      <c r="X220" s="809"/>
      <c r="Y220" s="830"/>
      <c r="Z220" s="830" t="str">
        <f t="shared" si="3"/>
        <v>Территория действия тарифа</v>
      </c>
      <c r="AA220" s="830"/>
      <c r="AB220" s="830"/>
      <c r="AC220" s="830"/>
      <c r="AD220" s="809"/>
      <c r="AE220" s="809"/>
      <c r="AF220" s="809"/>
      <c r="AG220" s="809"/>
      <c r="AH220" s="809"/>
      <c r="AI220" s="809"/>
      <c r="AJ220" s="809"/>
    </row>
    <row r="221" spans="1:83" s="800" customFormat="1" ht="22.5">
      <c r="A221" s="1235"/>
      <c r="B221" s="1235"/>
      <c r="C221" s="1235">
        <v>1</v>
      </c>
      <c r="D221" s="884"/>
      <c r="E221" s="886"/>
      <c r="F221" s="886"/>
      <c r="G221" s="886"/>
      <c r="H221" s="886"/>
      <c r="I221" s="888"/>
      <c r="J221" s="880"/>
      <c r="K221" s="883"/>
      <c r="L221" s="782" t="str">
        <f>mergeValue(A221) &amp;"."&amp; mergeValue(B221)&amp;"."&amp; mergeValue(C221)</f>
        <v>1.1.1</v>
      </c>
      <c r="M221" s="694" t="s">
        <v>7</v>
      </c>
      <c r="N221" s="647"/>
      <c r="O221" s="1291"/>
      <c r="P221" s="1292"/>
      <c r="Q221" s="1292"/>
      <c r="R221" s="1292"/>
      <c r="S221" s="1292"/>
      <c r="T221" s="1292"/>
      <c r="U221" s="1292"/>
      <c r="V221" s="1293"/>
      <c r="W221" s="631" t="s">
        <v>632</v>
      </c>
      <c r="X221" s="809"/>
      <c r="Y221" s="830"/>
      <c r="Z221" s="830" t="str">
        <f t="shared" si="3"/>
        <v xml:space="preserve">Наименование системы теплоснабжения </v>
      </c>
      <c r="AA221" s="830"/>
      <c r="AB221" s="830"/>
      <c r="AC221" s="830"/>
      <c r="AD221" s="809"/>
      <c r="AE221" s="809"/>
      <c r="AF221" s="809"/>
      <c r="AG221" s="809"/>
      <c r="AH221" s="809"/>
      <c r="AI221" s="809"/>
      <c r="AJ221" s="809"/>
    </row>
    <row r="222" spans="1:83" s="800" customFormat="1" ht="22.5">
      <c r="A222" s="1235"/>
      <c r="B222" s="1235"/>
      <c r="C222" s="1235"/>
      <c r="D222" s="1235">
        <v>1</v>
      </c>
      <c r="E222" s="886"/>
      <c r="F222" s="886"/>
      <c r="G222" s="886"/>
      <c r="H222" s="886"/>
      <c r="I222" s="888"/>
      <c r="J222" s="880"/>
      <c r="K222" s="883"/>
      <c r="L222" s="782" t="str">
        <f>mergeValue(A222) &amp;"."&amp; mergeValue(B222)&amp;"."&amp; mergeValue(C222)&amp;"."&amp; mergeValue(D222)</f>
        <v>1.1.1.1</v>
      </c>
      <c r="M222" s="695" t="s">
        <v>22</v>
      </c>
      <c r="N222" s="647"/>
      <c r="O222" s="1291"/>
      <c r="P222" s="1292"/>
      <c r="Q222" s="1292"/>
      <c r="R222" s="1292"/>
      <c r="S222" s="1292"/>
      <c r="T222" s="1292"/>
      <c r="U222" s="1292"/>
      <c r="V222" s="1293"/>
      <c r="W222" s="631" t="s">
        <v>633</v>
      </c>
      <c r="X222" s="809"/>
      <c r="Y222" s="830"/>
      <c r="Z222" s="830" t="str">
        <f t="shared" si="3"/>
        <v xml:space="preserve">Источник тепловой энергии  </v>
      </c>
      <c r="AA222" s="830"/>
      <c r="AB222" s="830"/>
      <c r="AC222" s="830"/>
      <c r="AD222" s="809"/>
      <c r="AE222" s="809"/>
      <c r="AF222" s="809"/>
      <c r="AG222" s="809"/>
      <c r="AH222" s="809"/>
      <c r="AI222" s="809"/>
      <c r="AJ222" s="809"/>
    </row>
    <row r="223" spans="1:83" s="800" customFormat="1" ht="101.25">
      <c r="A223" s="1235"/>
      <c r="B223" s="1235"/>
      <c r="C223" s="1235"/>
      <c r="D223" s="1235"/>
      <c r="E223" s="1235">
        <v>1</v>
      </c>
      <c r="F223" s="886"/>
      <c r="G223" s="886"/>
      <c r="H223" s="884">
        <v>1</v>
      </c>
      <c r="I223" s="1235">
        <v>1</v>
      </c>
      <c r="J223" s="886"/>
      <c r="K223" s="891"/>
      <c r="L223" s="782" t="str">
        <f>mergeValue(A223) &amp;"."&amp; mergeValue(B223)&amp;"."&amp; mergeValue(C223)&amp;"."&amp; mergeValue(D223)&amp;"."&amp; mergeValue(E223)</f>
        <v>1.1.1.1.1</v>
      </c>
      <c r="M223" s="555" t="s">
        <v>9</v>
      </c>
      <c r="N223" s="647"/>
      <c r="O223" s="1238"/>
      <c r="P223" s="1239"/>
      <c r="Q223" s="1239"/>
      <c r="R223" s="1239"/>
      <c r="S223" s="1239"/>
      <c r="T223" s="1239"/>
      <c r="U223" s="1239"/>
      <c r="V223" s="1240"/>
      <c r="W223" s="631" t="s">
        <v>637</v>
      </c>
      <c r="X223" s="809"/>
      <c r="Y223" s="830"/>
      <c r="Z223" s="830" t="str">
        <f t="shared" si="3"/>
        <v>Схема подключения теплопотребляющей установки к коллектору источника тепловой энергии</v>
      </c>
      <c r="AA223" s="830"/>
      <c r="AB223" s="830"/>
      <c r="AC223" s="830"/>
      <c r="AD223" s="809"/>
      <c r="AE223" s="809"/>
      <c r="AF223" s="809"/>
      <c r="AG223" s="809"/>
      <c r="AH223" s="809"/>
      <c r="AI223" s="809"/>
      <c r="AJ223" s="809"/>
    </row>
    <row r="224" spans="1:83" s="800" customFormat="1" ht="90">
      <c r="A224" s="1235"/>
      <c r="B224" s="1235"/>
      <c r="C224" s="1235"/>
      <c r="D224" s="1235"/>
      <c r="E224" s="1235"/>
      <c r="F224" s="1235">
        <v>1</v>
      </c>
      <c r="G224" s="884"/>
      <c r="H224" s="884"/>
      <c r="I224" s="1235"/>
      <c r="J224" s="1235">
        <v>1</v>
      </c>
      <c r="K224" s="892"/>
      <c r="L224" s="782" t="str">
        <f>mergeValue(A224) &amp;"."&amp; mergeValue(B224)&amp;"."&amp; mergeValue(C224)&amp;"."&amp; mergeValue(D224)&amp;"."&amp; mergeValue(E224)&amp;"."&amp; mergeValue(F224)</f>
        <v>1.1.1.1.1.1</v>
      </c>
      <c r="M224" s="556" t="s">
        <v>10</v>
      </c>
      <c r="N224" s="647"/>
      <c r="O224" s="1238"/>
      <c r="P224" s="1239"/>
      <c r="Q224" s="1239"/>
      <c r="R224" s="1239"/>
      <c r="S224" s="1239"/>
      <c r="T224" s="1239"/>
      <c r="U224" s="1239"/>
      <c r="V224" s="1240"/>
      <c r="W224" s="631" t="s">
        <v>635</v>
      </c>
      <c r="X224" s="809"/>
      <c r="Y224" s="830"/>
      <c r="Z224" s="830" t="str">
        <f t="shared" si="3"/>
        <v>Группа потребителей</v>
      </c>
      <c r="AA224" s="830"/>
      <c r="AB224" s="830"/>
      <c r="AC224" s="830"/>
      <c r="AD224" s="809"/>
      <c r="AE224" s="809"/>
      <c r="AF224" s="809"/>
      <c r="AG224" s="809"/>
      <c r="AH224" s="809"/>
      <c r="AI224" s="809"/>
      <c r="AJ224" s="809"/>
    </row>
    <row r="225" spans="1:36" s="800" customFormat="1" ht="195.75" customHeight="1">
      <c r="A225" s="1235"/>
      <c r="B225" s="1235"/>
      <c r="C225" s="1235"/>
      <c r="D225" s="1235"/>
      <c r="E225" s="1235"/>
      <c r="F225" s="1235"/>
      <c r="G225" s="884">
        <v>1</v>
      </c>
      <c r="H225" s="884"/>
      <c r="I225" s="1235"/>
      <c r="J225" s="1235"/>
      <c r="K225" s="892">
        <v>1</v>
      </c>
      <c r="L225" s="782" t="str">
        <f>mergeValue(A225) &amp;"."&amp; mergeValue(B225)&amp;"."&amp; mergeValue(C225)&amp;"."&amp; mergeValue(D225)&amp;"."&amp; mergeValue(E225)&amp;"."&amp; mergeValue(F225)&amp;"."&amp; mergeValue(G225)</f>
        <v>1.1.1.1.1.1.1</v>
      </c>
      <c r="M225" s="1066"/>
      <c r="N225" s="647"/>
      <c r="O225" s="764"/>
      <c r="P225" s="764"/>
      <c r="Q225" s="764"/>
      <c r="R225" s="1230"/>
      <c r="S225" s="1231" t="s">
        <v>83</v>
      </c>
      <c r="T225" s="1230"/>
      <c r="U225" s="1231" t="s">
        <v>83</v>
      </c>
      <c r="V225" s="764"/>
      <c r="W225" s="1205" t="s">
        <v>654</v>
      </c>
      <c r="X225" s="809" t="str">
        <f>strCheckDate(O226:V226)</f>
        <v/>
      </c>
      <c r="Y225" s="830"/>
      <c r="Z225" s="830" t="str">
        <f t="shared" si="3"/>
        <v/>
      </c>
      <c r="AA225" s="830"/>
      <c r="AB225" s="830"/>
      <c r="AC225" s="830"/>
      <c r="AD225" s="809"/>
      <c r="AE225" s="809"/>
      <c r="AF225" s="809"/>
      <c r="AG225" s="809"/>
      <c r="AH225" s="809"/>
      <c r="AI225" s="809"/>
      <c r="AJ225" s="809"/>
    </row>
    <row r="226" spans="1:36" s="800" customFormat="1" ht="14.25" hidden="1" customHeight="1">
      <c r="A226" s="1235"/>
      <c r="B226" s="1235"/>
      <c r="C226" s="1235"/>
      <c r="D226" s="1235"/>
      <c r="E226" s="1235"/>
      <c r="F226" s="1235"/>
      <c r="G226" s="884"/>
      <c r="H226" s="884"/>
      <c r="I226" s="1235"/>
      <c r="J226" s="1235"/>
      <c r="K226" s="892"/>
      <c r="L226" s="801"/>
      <c r="M226" s="647"/>
      <c r="N226" s="647"/>
      <c r="O226" s="764"/>
      <c r="P226" s="764"/>
      <c r="Q226" s="770" t="str">
        <f>R225 &amp; "-" &amp; T225</f>
        <v>-</v>
      </c>
      <c r="R226" s="1230"/>
      <c r="S226" s="1231"/>
      <c r="T226" s="1230"/>
      <c r="U226" s="1231"/>
      <c r="V226" s="764"/>
      <c r="W226" s="1205"/>
      <c r="X226" s="809"/>
      <c r="Y226" s="830"/>
      <c r="Z226" s="830" t="str">
        <f t="shared" si="3"/>
        <v/>
      </c>
      <c r="AA226" s="830"/>
      <c r="AB226" s="830"/>
      <c r="AC226" s="830"/>
      <c r="AD226" s="809"/>
      <c r="AE226" s="809"/>
      <c r="AF226" s="809"/>
      <c r="AG226" s="809"/>
      <c r="AH226" s="809"/>
      <c r="AI226" s="809"/>
      <c r="AJ226" s="809"/>
    </row>
    <row r="227" spans="1:36" s="800" customFormat="1" ht="15" customHeight="1">
      <c r="A227" s="1235"/>
      <c r="B227" s="1235"/>
      <c r="C227" s="1235"/>
      <c r="D227" s="1235"/>
      <c r="E227" s="1235"/>
      <c r="F227" s="1235"/>
      <c r="G227" s="886"/>
      <c r="H227" s="884"/>
      <c r="I227" s="1235"/>
      <c r="J227" s="1235"/>
      <c r="K227" s="891"/>
      <c r="L227" s="689"/>
      <c r="M227" s="558" t="s">
        <v>25</v>
      </c>
      <c r="N227" s="766"/>
      <c r="O227" s="766"/>
      <c r="P227" s="766"/>
      <c r="Q227" s="766"/>
      <c r="R227" s="766"/>
      <c r="S227" s="766"/>
      <c r="T227" s="766"/>
      <c r="U227" s="766"/>
      <c r="V227" s="763"/>
      <c r="W227" s="1205"/>
      <c r="X227" s="809"/>
      <c r="Y227" s="830"/>
      <c r="Z227" s="830" t="str">
        <f t="shared" si="3"/>
        <v>Добавить вид теплоносителя (параметры теплоносителя)</v>
      </c>
      <c r="AA227" s="830"/>
      <c r="AB227" s="830"/>
      <c r="AC227" s="830"/>
      <c r="AD227" s="809"/>
      <c r="AE227" s="809"/>
      <c r="AF227" s="809"/>
      <c r="AG227" s="809"/>
      <c r="AH227" s="809"/>
      <c r="AI227" s="809"/>
      <c r="AJ227" s="809"/>
    </row>
    <row r="228" spans="1:36" s="800" customFormat="1" ht="15" customHeight="1">
      <c r="A228" s="1235"/>
      <c r="B228" s="1235"/>
      <c r="C228" s="1235"/>
      <c r="D228" s="1235"/>
      <c r="E228" s="1235"/>
      <c r="F228" s="886"/>
      <c r="G228" s="886"/>
      <c r="H228" s="884"/>
      <c r="I228" s="1235"/>
      <c r="J228" s="886"/>
      <c r="K228" s="891"/>
      <c r="L228" s="689"/>
      <c r="M228" s="557" t="s">
        <v>11</v>
      </c>
      <c r="N228" s="766"/>
      <c r="O228" s="766"/>
      <c r="P228" s="766"/>
      <c r="Q228" s="766"/>
      <c r="R228" s="766"/>
      <c r="S228" s="766"/>
      <c r="T228" s="766"/>
      <c r="U228" s="765"/>
      <c r="V228" s="766"/>
      <c r="W228" s="666"/>
      <c r="X228" s="809"/>
      <c r="Y228" s="830"/>
      <c r="Z228" s="830" t="str">
        <f t="shared" si="3"/>
        <v>Добавить группу потребителей</v>
      </c>
      <c r="AA228" s="830"/>
      <c r="AB228" s="830"/>
      <c r="AC228" s="830"/>
      <c r="AD228" s="809"/>
      <c r="AE228" s="809"/>
      <c r="AF228" s="809"/>
      <c r="AG228" s="809"/>
      <c r="AH228" s="809"/>
      <c r="AI228" s="809"/>
      <c r="AJ228" s="809"/>
    </row>
    <row r="229" spans="1:36" s="800" customFormat="1" ht="15" customHeight="1">
      <c r="A229" s="1235"/>
      <c r="B229" s="1235"/>
      <c r="C229" s="1235"/>
      <c r="D229" s="1235"/>
      <c r="E229" s="890"/>
      <c r="F229" s="886"/>
      <c r="G229" s="886"/>
      <c r="H229" s="886"/>
      <c r="I229" s="882"/>
      <c r="J229" s="879"/>
      <c r="K229" s="889"/>
      <c r="L229" s="689"/>
      <c r="M229" s="761" t="s">
        <v>12</v>
      </c>
      <c r="N229" s="766"/>
      <c r="O229" s="766"/>
      <c r="P229" s="766"/>
      <c r="Q229" s="766"/>
      <c r="R229" s="766"/>
      <c r="S229" s="766"/>
      <c r="T229" s="766"/>
      <c r="U229" s="765"/>
      <c r="V229" s="766"/>
      <c r="W229" s="666"/>
      <c r="X229" s="809"/>
      <c r="Y229" s="830"/>
      <c r="Z229" s="830" t="str">
        <f t="shared" si="3"/>
        <v>Добавить схему подключения</v>
      </c>
      <c r="AA229" s="830"/>
      <c r="AB229" s="830"/>
      <c r="AC229" s="830"/>
      <c r="AD229" s="809"/>
      <c r="AE229" s="809"/>
      <c r="AF229" s="809"/>
      <c r="AG229" s="809"/>
      <c r="AH229" s="809"/>
      <c r="AI229" s="809"/>
      <c r="AJ229" s="809"/>
    </row>
    <row r="230" spans="1:36" s="800" customFormat="1" ht="15" customHeight="1">
      <c r="A230" s="1235"/>
      <c r="B230" s="1235"/>
      <c r="C230" s="1235"/>
      <c r="D230" s="890"/>
      <c r="E230" s="890"/>
      <c r="F230" s="886"/>
      <c r="G230" s="886"/>
      <c r="H230" s="886"/>
      <c r="I230" s="882"/>
      <c r="J230" s="879"/>
      <c r="K230" s="889"/>
      <c r="L230" s="689"/>
      <c r="M230" s="760" t="s">
        <v>17</v>
      </c>
      <c r="N230" s="766"/>
      <c r="O230" s="766"/>
      <c r="P230" s="766"/>
      <c r="Q230" s="766"/>
      <c r="R230" s="766"/>
      <c r="S230" s="766"/>
      <c r="T230" s="766"/>
      <c r="U230" s="765"/>
      <c r="V230" s="766"/>
      <c r="W230" s="666"/>
      <c r="X230" s="809"/>
      <c r="Y230" s="830"/>
      <c r="Z230" s="830" t="str">
        <f t="shared" si="3"/>
        <v>Добавить источник тепловой энергии</v>
      </c>
      <c r="AA230" s="830"/>
      <c r="AB230" s="830"/>
      <c r="AC230" s="830"/>
      <c r="AD230" s="809"/>
      <c r="AE230" s="809"/>
      <c r="AF230" s="809"/>
      <c r="AG230" s="809"/>
      <c r="AH230" s="809"/>
      <c r="AI230" s="809"/>
      <c r="AJ230" s="809"/>
    </row>
    <row r="231" spans="1:36" s="800" customFormat="1" ht="15" customHeight="1">
      <c r="A231" s="1235"/>
      <c r="B231" s="1235"/>
      <c r="C231" s="890"/>
      <c r="D231" s="890"/>
      <c r="E231" s="890"/>
      <c r="F231" s="890"/>
      <c r="G231" s="895"/>
      <c r="H231" s="882"/>
      <c r="I231" s="893"/>
      <c r="J231" s="879"/>
      <c r="K231" s="894"/>
      <c r="L231" s="689"/>
      <c r="M231" s="759" t="s">
        <v>18</v>
      </c>
      <c r="N231" s="766"/>
      <c r="O231" s="766"/>
      <c r="P231" s="766"/>
      <c r="Q231" s="766"/>
      <c r="R231" s="766"/>
      <c r="S231" s="766"/>
      <c r="T231" s="766"/>
      <c r="U231" s="765"/>
      <c r="V231" s="766"/>
      <c r="W231" s="666"/>
      <c r="X231" s="809"/>
      <c r="Y231" s="830"/>
      <c r="Z231" s="830" t="str">
        <f t="shared" si="3"/>
        <v>Добавить наименование системы теплоснабжения</v>
      </c>
      <c r="AA231" s="830"/>
      <c r="AB231" s="830"/>
      <c r="AC231" s="830"/>
      <c r="AD231" s="809"/>
      <c r="AE231" s="809"/>
      <c r="AF231" s="809"/>
      <c r="AG231" s="809"/>
      <c r="AH231" s="809"/>
      <c r="AI231" s="809"/>
      <c r="AJ231" s="809"/>
    </row>
    <row r="232" spans="1:36" s="800" customFormat="1" ht="15" customHeight="1">
      <c r="A232" s="1235"/>
      <c r="B232" s="890"/>
      <c r="C232" s="890"/>
      <c r="D232" s="890"/>
      <c r="E232" s="890"/>
      <c r="F232" s="890"/>
      <c r="G232" s="895"/>
      <c r="H232" s="882"/>
      <c r="I232" s="882"/>
      <c r="J232" s="879"/>
      <c r="K232" s="889"/>
      <c r="L232" s="689"/>
      <c r="M232" s="734" t="s">
        <v>19</v>
      </c>
      <c r="N232" s="766"/>
      <c r="O232" s="766"/>
      <c r="P232" s="766"/>
      <c r="Q232" s="766"/>
      <c r="R232" s="766"/>
      <c r="S232" s="766"/>
      <c r="T232" s="766"/>
      <c r="U232" s="765"/>
      <c r="V232" s="766"/>
      <c r="W232" s="666"/>
      <c r="X232" s="809"/>
      <c r="Y232" s="830"/>
      <c r="Z232" s="830" t="str">
        <f t="shared" si="3"/>
        <v>Добавить территорию действия тарифа</v>
      </c>
      <c r="AA232" s="830"/>
      <c r="AB232" s="830"/>
      <c r="AC232" s="830"/>
      <c r="AD232" s="809"/>
      <c r="AE232" s="809"/>
      <c r="AF232" s="809"/>
      <c r="AG232" s="809"/>
      <c r="AH232" s="809"/>
      <c r="AI232" s="809"/>
      <c r="AJ232" s="809"/>
    </row>
    <row r="233" spans="1:36" s="743" customFormat="1" ht="15" customHeight="1">
      <c r="A233" s="878"/>
      <c r="B233" s="878"/>
      <c r="C233" s="878"/>
      <c r="D233" s="878"/>
      <c r="E233" s="878"/>
      <c r="F233" s="878"/>
      <c r="G233" s="878"/>
      <c r="H233" s="878"/>
      <c r="I233" s="878"/>
      <c r="J233" s="878"/>
      <c r="K233" s="878"/>
      <c r="L233" s="494"/>
      <c r="M233" s="737" t="s">
        <v>308</v>
      </c>
      <c r="N233" s="766"/>
      <c r="O233" s="766"/>
      <c r="P233" s="766"/>
      <c r="Q233" s="766"/>
      <c r="R233" s="766"/>
      <c r="S233" s="766"/>
      <c r="T233" s="766"/>
      <c r="U233" s="765"/>
      <c r="V233" s="766"/>
      <c r="W233" s="766"/>
      <c r="X233" s="766"/>
      <c r="Y233" s="766"/>
      <c r="Z233" s="766"/>
      <c r="AA233" s="766"/>
      <c r="AB233" s="765"/>
      <c r="AC233" s="766"/>
      <c r="AD233" s="666"/>
      <c r="AE233" s="722"/>
      <c r="AF233" s="722"/>
      <c r="AG233" s="722"/>
      <c r="AH233" s="722"/>
    </row>
    <row r="234" spans="1:36" s="990" customFormat="1" ht="18.75" customHeight="1">
      <c r="X234" s="1011"/>
      <c r="Y234" s="1011"/>
      <c r="Z234" s="1011"/>
      <c r="AA234" s="1011"/>
      <c r="AB234" s="1011"/>
      <c r="AC234" s="1011"/>
      <c r="AD234" s="1011"/>
      <c r="AE234" s="1011"/>
      <c r="AF234" s="1011"/>
      <c r="AG234" s="1011"/>
      <c r="AH234" s="1011"/>
      <c r="AI234" s="1011"/>
      <c r="AJ234" s="1011"/>
    </row>
    <row r="235" spans="1:36" s="35" customFormat="1" ht="17.100000000000001" customHeight="1">
      <c r="G235" s="35" t="s">
        <v>13</v>
      </c>
      <c r="I235" s="35" t="s">
        <v>211</v>
      </c>
      <c r="V235" s="158"/>
      <c r="X235" s="217"/>
      <c r="Y235" s="217"/>
      <c r="Z235" s="217"/>
      <c r="AA235" s="217"/>
      <c r="AB235" s="217"/>
      <c r="AC235" s="217"/>
      <c r="AD235" s="217"/>
      <c r="AE235" s="217"/>
      <c r="AF235" s="217"/>
      <c r="AG235" s="217"/>
      <c r="AH235" s="217"/>
      <c r="AI235" s="217"/>
      <c r="AJ235" s="217"/>
    </row>
    <row r="236" spans="1:36" s="990" customFormat="1" ht="17.100000000000001" customHeight="1">
      <c r="L236" s="122"/>
      <c r="M236" s="122"/>
      <c r="N236" s="122"/>
      <c r="O236" s="122"/>
      <c r="P236" s="122"/>
      <c r="Q236" s="122"/>
      <c r="R236" s="122"/>
      <c r="S236" s="122"/>
      <c r="T236" s="122"/>
      <c r="U236" s="122"/>
      <c r="V236" s="122"/>
      <c r="W236" s="122"/>
      <c r="X236" s="1011"/>
      <c r="Y236" s="1011"/>
      <c r="Z236" s="1011"/>
      <c r="AA236" s="1011"/>
      <c r="AB236" s="1011"/>
      <c r="AC236" s="1011"/>
      <c r="AD236" s="1011"/>
      <c r="AE236" s="1011"/>
      <c r="AF236" s="1011"/>
      <c r="AG236" s="1011"/>
      <c r="AH236" s="1011"/>
      <c r="AI236" s="1011"/>
      <c r="AJ236" s="1011"/>
    </row>
    <row r="237" spans="1:36" s="991" customFormat="1" ht="22.5">
      <c r="A237" s="1235">
        <v>1</v>
      </c>
      <c r="B237" s="1016"/>
      <c r="C237" s="1016"/>
      <c r="D237" s="1016"/>
      <c r="E237" s="982"/>
      <c r="F237" s="1027"/>
      <c r="G237" s="1027"/>
      <c r="H237" s="1027"/>
      <c r="I237" s="984"/>
      <c r="J237" s="980"/>
      <c r="K237" s="964"/>
      <c r="L237" s="1031">
        <f>mergeValue(A237)</f>
        <v>1</v>
      </c>
      <c r="M237" s="642" t="s">
        <v>20</v>
      </c>
      <c r="N237" s="647"/>
      <c r="O237" s="1291"/>
      <c r="P237" s="1292"/>
      <c r="Q237" s="1292"/>
      <c r="R237" s="1292"/>
      <c r="S237" s="1292"/>
      <c r="T237" s="1292"/>
      <c r="U237" s="1292"/>
      <c r="V237" s="1293"/>
      <c r="W237" s="631" t="s">
        <v>475</v>
      </c>
      <c r="X237" s="1009"/>
      <c r="Y237" s="830"/>
      <c r="Z237" s="830" t="str">
        <f t="shared" ref="Z237:Z250" si="4">IF(M237="","",M237 )</f>
        <v>Наименование тарифа</v>
      </c>
      <c r="AA237" s="830"/>
      <c r="AB237" s="830"/>
      <c r="AC237" s="830"/>
      <c r="AD237" s="1009"/>
      <c r="AE237" s="1009"/>
      <c r="AF237" s="1009"/>
      <c r="AG237" s="1009"/>
      <c r="AH237" s="1009"/>
      <c r="AI237" s="1009"/>
      <c r="AJ237" s="1009"/>
    </row>
    <row r="238" spans="1:36" s="991" customFormat="1" ht="22.5">
      <c r="A238" s="1235"/>
      <c r="B238" s="1235">
        <v>1</v>
      </c>
      <c r="C238" s="1016"/>
      <c r="D238" s="1016"/>
      <c r="E238" s="1027"/>
      <c r="F238" s="1027"/>
      <c r="G238" s="1027"/>
      <c r="H238" s="1027"/>
      <c r="I238" s="1022"/>
      <c r="J238" s="955"/>
      <c r="K238" s="958"/>
      <c r="L238" s="1031" t="str">
        <f>mergeValue(A238) &amp;"."&amp; mergeValue(B238)</f>
        <v>1.1</v>
      </c>
      <c r="M238" s="693" t="s">
        <v>16</v>
      </c>
      <c r="N238" s="647"/>
      <c r="O238" s="1291"/>
      <c r="P238" s="1292"/>
      <c r="Q238" s="1292"/>
      <c r="R238" s="1292"/>
      <c r="S238" s="1292"/>
      <c r="T238" s="1292"/>
      <c r="U238" s="1292"/>
      <c r="V238" s="1293"/>
      <c r="W238" s="631" t="s">
        <v>476</v>
      </c>
      <c r="X238" s="1009"/>
      <c r="Y238" s="830"/>
      <c r="Z238" s="830" t="str">
        <f t="shared" si="4"/>
        <v>Территория действия тарифа</v>
      </c>
      <c r="AA238" s="830"/>
      <c r="AB238" s="830"/>
      <c r="AC238" s="830"/>
      <c r="AD238" s="1009"/>
      <c r="AE238" s="1009"/>
      <c r="AF238" s="1009"/>
      <c r="AG238" s="1009"/>
      <c r="AH238" s="1009"/>
      <c r="AI238" s="1009"/>
      <c r="AJ238" s="1009"/>
    </row>
    <row r="239" spans="1:36" s="991" customFormat="1" ht="22.5">
      <c r="A239" s="1235"/>
      <c r="B239" s="1235"/>
      <c r="C239" s="1235">
        <v>1</v>
      </c>
      <c r="D239" s="1016"/>
      <c r="E239" s="1027"/>
      <c r="F239" s="1027"/>
      <c r="G239" s="1027"/>
      <c r="H239" s="1027"/>
      <c r="I239" s="963"/>
      <c r="J239" s="955"/>
      <c r="K239" s="958"/>
      <c r="L239" s="1031" t="str">
        <f>mergeValue(A239) &amp;"."&amp; mergeValue(B239)&amp;"."&amp; mergeValue(C239)</f>
        <v>1.1.1</v>
      </c>
      <c r="M239" s="694" t="s">
        <v>7</v>
      </c>
      <c r="N239" s="647"/>
      <c r="O239" s="1291"/>
      <c r="P239" s="1292"/>
      <c r="Q239" s="1292"/>
      <c r="R239" s="1292"/>
      <c r="S239" s="1292"/>
      <c r="T239" s="1292"/>
      <c r="U239" s="1292"/>
      <c r="V239" s="1293"/>
      <c r="W239" s="631" t="s">
        <v>632</v>
      </c>
      <c r="X239" s="1009"/>
      <c r="Y239" s="830"/>
      <c r="Z239" s="830" t="str">
        <f t="shared" si="4"/>
        <v xml:space="preserve">Наименование системы теплоснабжения </v>
      </c>
      <c r="AA239" s="830"/>
      <c r="AB239" s="830"/>
      <c r="AC239" s="830"/>
      <c r="AD239" s="1009"/>
      <c r="AE239" s="1009"/>
      <c r="AF239" s="1009"/>
      <c r="AG239" s="1009"/>
      <c r="AH239" s="1009"/>
      <c r="AI239" s="1009"/>
      <c r="AJ239" s="1009"/>
    </row>
    <row r="240" spans="1:36" s="991" customFormat="1" ht="22.5">
      <c r="A240" s="1235"/>
      <c r="B240" s="1235"/>
      <c r="C240" s="1235"/>
      <c r="D240" s="1235">
        <v>1</v>
      </c>
      <c r="E240" s="1027"/>
      <c r="F240" s="1027"/>
      <c r="G240" s="1027"/>
      <c r="H240" s="1027"/>
      <c r="I240" s="963"/>
      <c r="J240" s="955"/>
      <c r="K240" s="958"/>
      <c r="L240" s="1031" t="str">
        <f>mergeValue(A240) &amp;"."&amp; mergeValue(B240)&amp;"."&amp; mergeValue(C240)&amp;"."&amp; mergeValue(D240)</f>
        <v>1.1.1.1</v>
      </c>
      <c r="M240" s="695" t="s">
        <v>22</v>
      </c>
      <c r="N240" s="647"/>
      <c r="O240" s="1291"/>
      <c r="P240" s="1292"/>
      <c r="Q240" s="1292"/>
      <c r="R240" s="1292"/>
      <c r="S240" s="1292"/>
      <c r="T240" s="1292"/>
      <c r="U240" s="1292"/>
      <c r="V240" s="1293"/>
      <c r="W240" s="631" t="s">
        <v>633</v>
      </c>
      <c r="X240" s="1009"/>
      <c r="Y240" s="830"/>
      <c r="Z240" s="830" t="str">
        <f t="shared" si="4"/>
        <v xml:space="preserve">Источник тепловой энергии  </v>
      </c>
      <c r="AA240" s="830"/>
      <c r="AB240" s="830"/>
      <c r="AC240" s="830"/>
      <c r="AD240" s="1009"/>
      <c r="AE240" s="1009"/>
      <c r="AF240" s="1009"/>
      <c r="AG240" s="1009"/>
      <c r="AH240" s="1009"/>
      <c r="AI240" s="1009"/>
      <c r="AJ240" s="1009"/>
    </row>
    <row r="241" spans="1:36" s="991" customFormat="1" ht="101.25">
      <c r="A241" s="1235"/>
      <c r="B241" s="1235"/>
      <c r="C241" s="1235"/>
      <c r="D241" s="1235"/>
      <c r="E241" s="1235">
        <v>1</v>
      </c>
      <c r="F241" s="1027"/>
      <c r="G241" s="1027"/>
      <c r="H241" s="1016">
        <v>1</v>
      </c>
      <c r="I241" s="1235">
        <v>1</v>
      </c>
      <c r="J241" s="1027"/>
      <c r="K241" s="966"/>
      <c r="L241" s="1031" t="str">
        <f>mergeValue(A241) &amp;"."&amp; mergeValue(B241)&amp;"."&amp; mergeValue(C241)&amp;"."&amp; mergeValue(D241)&amp;"."&amp; mergeValue(E241)</f>
        <v>1.1.1.1.1</v>
      </c>
      <c r="M241" s="555" t="s">
        <v>9</v>
      </c>
      <c r="N241" s="647"/>
      <c r="O241" s="1238"/>
      <c r="P241" s="1239"/>
      <c r="Q241" s="1239"/>
      <c r="R241" s="1239"/>
      <c r="S241" s="1239"/>
      <c r="T241" s="1239"/>
      <c r="U241" s="1239"/>
      <c r="V241" s="1240"/>
      <c r="W241" s="631" t="s">
        <v>637</v>
      </c>
      <c r="X241" s="1009"/>
      <c r="Y241" s="830"/>
      <c r="Z241" s="830" t="str">
        <f t="shared" si="4"/>
        <v>Схема подключения теплопотребляющей установки к коллектору источника тепловой энергии</v>
      </c>
      <c r="AA241" s="830"/>
      <c r="AB241" s="830"/>
      <c r="AC241" s="830"/>
      <c r="AD241" s="1009"/>
      <c r="AE241" s="1009"/>
      <c r="AF241" s="1009"/>
      <c r="AG241" s="1009"/>
      <c r="AH241" s="1009"/>
      <c r="AI241" s="1009"/>
      <c r="AJ241" s="1009"/>
    </row>
    <row r="242" spans="1:36" s="991" customFormat="1" ht="90">
      <c r="A242" s="1235"/>
      <c r="B242" s="1235"/>
      <c r="C242" s="1235"/>
      <c r="D242" s="1235"/>
      <c r="E242" s="1235"/>
      <c r="F242" s="1235">
        <v>1</v>
      </c>
      <c r="G242" s="1016"/>
      <c r="H242" s="1016"/>
      <c r="I242" s="1235"/>
      <c r="J242" s="1235">
        <v>1</v>
      </c>
      <c r="K242" s="967"/>
      <c r="L242" s="1031" t="str">
        <f>mergeValue(A242) &amp;"."&amp; mergeValue(B242)&amp;"."&amp; mergeValue(C242)&amp;"."&amp; mergeValue(D242)&amp;"."&amp; mergeValue(E242)&amp;"."&amp; mergeValue(F242)</f>
        <v>1.1.1.1.1.1</v>
      </c>
      <c r="M242" s="556" t="s">
        <v>10</v>
      </c>
      <c r="N242" s="647"/>
      <c r="O242" s="1238"/>
      <c r="P242" s="1239"/>
      <c r="Q242" s="1239"/>
      <c r="R242" s="1239"/>
      <c r="S242" s="1239"/>
      <c r="T242" s="1239"/>
      <c r="U242" s="1239"/>
      <c r="V242" s="1240"/>
      <c r="W242" s="631" t="s">
        <v>635</v>
      </c>
      <c r="X242" s="1009"/>
      <c r="Y242" s="830"/>
      <c r="Z242" s="830" t="str">
        <f t="shared" si="4"/>
        <v>Группа потребителей</v>
      </c>
      <c r="AA242" s="830"/>
      <c r="AB242" s="830"/>
      <c r="AC242" s="830"/>
      <c r="AD242" s="1009"/>
      <c r="AE242" s="1009"/>
      <c r="AF242" s="1009"/>
      <c r="AG242" s="1009"/>
      <c r="AH242" s="1009"/>
      <c r="AI242" s="1009"/>
      <c r="AJ242" s="1009"/>
    </row>
    <row r="243" spans="1:36" s="991" customFormat="1" ht="189" customHeight="1">
      <c r="A243" s="1235"/>
      <c r="B243" s="1235"/>
      <c r="C243" s="1235"/>
      <c r="D243" s="1235"/>
      <c r="E243" s="1235"/>
      <c r="F243" s="1235"/>
      <c r="G243" s="1016">
        <v>1</v>
      </c>
      <c r="H243" s="1016"/>
      <c r="I243" s="1235"/>
      <c r="J243" s="1235"/>
      <c r="K243" s="967">
        <v>1</v>
      </c>
      <c r="L243" s="1031" t="str">
        <f>mergeValue(A243) &amp;"."&amp; mergeValue(B243)&amp;"."&amp; mergeValue(C243)&amp;"."&amp; mergeValue(D243)&amp;"."&amp; mergeValue(E243)&amp;"."&amp; mergeValue(F243)&amp;"."&amp; mergeValue(G243)</f>
        <v>1.1.1.1.1.1.1</v>
      </c>
      <c r="M243" s="1066"/>
      <c r="N243" s="647"/>
      <c r="O243" s="764"/>
      <c r="P243" s="764"/>
      <c r="Q243" s="1091"/>
      <c r="R243" s="1230"/>
      <c r="S243" s="1231" t="s">
        <v>83</v>
      </c>
      <c r="T243" s="1230"/>
      <c r="U243" s="1231" t="s">
        <v>83</v>
      </c>
      <c r="V243" s="764"/>
      <c r="W243" s="1206" t="s">
        <v>654</v>
      </c>
      <c r="X243" s="1009" t="str">
        <f>strCheckDate(O244:V244)</f>
        <v/>
      </c>
      <c r="Y243" s="830"/>
      <c r="Z243" s="830" t="str">
        <f t="shared" si="4"/>
        <v/>
      </c>
      <c r="AA243" s="830"/>
      <c r="AB243" s="830"/>
      <c r="AC243" s="830"/>
      <c r="AD243" s="1009"/>
      <c r="AE243" s="1009"/>
      <c r="AF243" s="1009"/>
      <c r="AG243" s="1009"/>
      <c r="AH243" s="1009"/>
      <c r="AI243" s="1009"/>
      <c r="AJ243" s="1009"/>
    </row>
    <row r="244" spans="1:36" s="991" customFormat="1" ht="11.25" hidden="1" customHeight="1">
      <c r="A244" s="1235"/>
      <c r="B244" s="1235"/>
      <c r="C244" s="1235"/>
      <c r="D244" s="1235"/>
      <c r="E244" s="1235"/>
      <c r="F244" s="1235"/>
      <c r="G244" s="1016"/>
      <c r="H244" s="1016"/>
      <c r="I244" s="1235"/>
      <c r="J244" s="1235"/>
      <c r="K244" s="967"/>
      <c r="L244" s="801"/>
      <c r="M244" s="647"/>
      <c r="N244" s="647"/>
      <c r="O244" s="764"/>
      <c r="P244" s="764"/>
      <c r="Q244" s="770" t="str">
        <f>R243 &amp; "-" &amp; T243</f>
        <v>-</v>
      </c>
      <c r="R244" s="1230"/>
      <c r="S244" s="1231"/>
      <c r="T244" s="1230"/>
      <c r="U244" s="1231"/>
      <c r="V244" s="764"/>
      <c r="W244" s="1207"/>
      <c r="X244" s="1009"/>
      <c r="Y244" s="830"/>
      <c r="Z244" s="830" t="str">
        <f t="shared" si="4"/>
        <v/>
      </c>
      <c r="AA244" s="830"/>
      <c r="AB244" s="830"/>
      <c r="AC244" s="830"/>
      <c r="AD244" s="1009"/>
      <c r="AE244" s="1009"/>
      <c r="AF244" s="1009"/>
      <c r="AG244" s="1009"/>
      <c r="AH244" s="1009"/>
      <c r="AI244" s="1009"/>
      <c r="AJ244" s="1009"/>
    </row>
    <row r="245" spans="1:36" s="991" customFormat="1" ht="15" customHeight="1">
      <c r="A245" s="1235"/>
      <c r="B245" s="1235"/>
      <c r="C245" s="1235"/>
      <c r="D245" s="1235"/>
      <c r="E245" s="1235"/>
      <c r="F245" s="1235"/>
      <c r="G245" s="1027"/>
      <c r="H245" s="1016"/>
      <c r="I245" s="1235"/>
      <c r="J245" s="1235"/>
      <c r="K245" s="966"/>
      <c r="L245" s="689"/>
      <c r="M245" s="558" t="s">
        <v>25</v>
      </c>
      <c r="N245" s="1007"/>
      <c r="O245" s="1007"/>
      <c r="P245" s="1007"/>
      <c r="Q245" s="1007"/>
      <c r="R245" s="1007"/>
      <c r="S245" s="1007"/>
      <c r="T245" s="1007"/>
      <c r="U245" s="1007"/>
      <c r="V245" s="763"/>
      <c r="W245" s="1208"/>
      <c r="X245" s="1009"/>
      <c r="Y245" s="830"/>
      <c r="Z245" s="830" t="str">
        <f t="shared" si="4"/>
        <v>Добавить вид теплоносителя (параметры теплоносителя)</v>
      </c>
      <c r="AA245" s="830"/>
      <c r="AB245" s="830"/>
      <c r="AC245" s="830"/>
      <c r="AD245" s="1009"/>
      <c r="AE245" s="1009"/>
      <c r="AF245" s="1009"/>
      <c r="AG245" s="1009"/>
      <c r="AH245" s="1009"/>
      <c r="AI245" s="1009"/>
      <c r="AJ245" s="1009"/>
    </row>
    <row r="246" spans="1:36" s="991" customFormat="1" ht="15" customHeight="1">
      <c r="A246" s="1235"/>
      <c r="B246" s="1235"/>
      <c r="C246" s="1235"/>
      <c r="D246" s="1235"/>
      <c r="E246" s="1235"/>
      <c r="F246" s="1027"/>
      <c r="G246" s="1027"/>
      <c r="H246" s="1016"/>
      <c r="I246" s="1235"/>
      <c r="J246" s="1027"/>
      <c r="K246" s="966"/>
      <c r="L246" s="689"/>
      <c r="M246" s="557" t="s">
        <v>11</v>
      </c>
      <c r="N246" s="1007"/>
      <c r="O246" s="1007"/>
      <c r="P246" s="1007"/>
      <c r="Q246" s="1007"/>
      <c r="R246" s="1007"/>
      <c r="S246" s="1007"/>
      <c r="T246" s="1007"/>
      <c r="U246" s="1006"/>
      <c r="V246" s="1007"/>
      <c r="W246" s="666"/>
      <c r="X246" s="1009"/>
      <c r="Y246" s="830"/>
      <c r="Z246" s="830" t="str">
        <f t="shared" si="4"/>
        <v>Добавить группу потребителей</v>
      </c>
      <c r="AA246" s="830"/>
      <c r="AB246" s="830"/>
      <c r="AC246" s="830"/>
      <c r="AD246" s="1009"/>
      <c r="AE246" s="1009"/>
      <c r="AF246" s="1009"/>
      <c r="AG246" s="1009"/>
      <c r="AH246" s="1009"/>
      <c r="AI246" s="1009"/>
      <c r="AJ246" s="1009"/>
    </row>
    <row r="247" spans="1:36" s="991" customFormat="1" ht="15" customHeight="1">
      <c r="A247" s="1235"/>
      <c r="B247" s="1235"/>
      <c r="C247" s="1235"/>
      <c r="D247" s="1235"/>
      <c r="E247" s="965"/>
      <c r="F247" s="1027"/>
      <c r="G247" s="1027"/>
      <c r="H247" s="1027"/>
      <c r="I247" s="980"/>
      <c r="J247" s="995"/>
      <c r="K247" s="964"/>
      <c r="L247" s="689"/>
      <c r="M247" s="1002" t="s">
        <v>12</v>
      </c>
      <c r="N247" s="1007"/>
      <c r="O247" s="1007"/>
      <c r="P247" s="1007"/>
      <c r="Q247" s="1007"/>
      <c r="R247" s="1007"/>
      <c r="S247" s="1007"/>
      <c r="T247" s="1007"/>
      <c r="U247" s="1006"/>
      <c r="V247" s="1007"/>
      <c r="W247" s="666"/>
      <c r="X247" s="1009"/>
      <c r="Y247" s="830"/>
      <c r="Z247" s="830" t="str">
        <f t="shared" si="4"/>
        <v>Добавить схему подключения</v>
      </c>
      <c r="AA247" s="830"/>
      <c r="AB247" s="830"/>
      <c r="AC247" s="830"/>
      <c r="AD247" s="1009"/>
      <c r="AE247" s="1009"/>
      <c r="AF247" s="1009"/>
      <c r="AG247" s="1009"/>
      <c r="AH247" s="1009"/>
      <c r="AI247" s="1009"/>
      <c r="AJ247" s="1009"/>
    </row>
    <row r="248" spans="1:36" s="991" customFormat="1" ht="15" customHeight="1">
      <c r="A248" s="1235"/>
      <c r="B248" s="1235"/>
      <c r="C248" s="1235"/>
      <c r="D248" s="965"/>
      <c r="E248" s="965"/>
      <c r="F248" s="1027"/>
      <c r="G248" s="1027"/>
      <c r="H248" s="1027"/>
      <c r="I248" s="980"/>
      <c r="J248" s="995"/>
      <c r="K248" s="964"/>
      <c r="L248" s="689"/>
      <c r="M248" s="1001" t="s">
        <v>17</v>
      </c>
      <c r="N248" s="1007"/>
      <c r="O248" s="1007"/>
      <c r="P248" s="1007"/>
      <c r="Q248" s="1007"/>
      <c r="R248" s="1007"/>
      <c r="S248" s="1007"/>
      <c r="T248" s="1007"/>
      <c r="U248" s="1006"/>
      <c r="V248" s="1007"/>
      <c r="W248" s="666"/>
      <c r="X248" s="1009"/>
      <c r="Y248" s="830"/>
      <c r="Z248" s="830" t="str">
        <f t="shared" si="4"/>
        <v>Добавить источник тепловой энергии</v>
      </c>
      <c r="AA248" s="830"/>
      <c r="AB248" s="830"/>
      <c r="AC248" s="830"/>
      <c r="AD248" s="1009"/>
      <c r="AE248" s="1009"/>
      <c r="AF248" s="1009"/>
      <c r="AG248" s="1009"/>
      <c r="AH248" s="1009"/>
      <c r="AI248" s="1009"/>
      <c r="AJ248" s="1009"/>
    </row>
    <row r="249" spans="1:36" s="991" customFormat="1" ht="15" customHeight="1">
      <c r="A249" s="1235"/>
      <c r="B249" s="1235"/>
      <c r="C249" s="965"/>
      <c r="D249" s="965"/>
      <c r="E249" s="965"/>
      <c r="F249" s="965"/>
      <c r="G249" s="970"/>
      <c r="H249" s="980"/>
      <c r="I249" s="968"/>
      <c r="J249" s="995"/>
      <c r="K249" s="969"/>
      <c r="L249" s="689"/>
      <c r="M249" s="1000" t="s">
        <v>18</v>
      </c>
      <c r="N249" s="1007"/>
      <c r="O249" s="1007"/>
      <c r="P249" s="1007"/>
      <c r="Q249" s="1007"/>
      <c r="R249" s="1007"/>
      <c r="S249" s="1007"/>
      <c r="T249" s="1007"/>
      <c r="U249" s="1006"/>
      <c r="V249" s="1007"/>
      <c r="W249" s="666"/>
      <c r="X249" s="1009"/>
      <c r="Y249" s="830"/>
      <c r="Z249" s="830" t="str">
        <f t="shared" si="4"/>
        <v>Добавить наименование системы теплоснабжения</v>
      </c>
      <c r="AA249" s="830"/>
      <c r="AB249" s="830"/>
      <c r="AC249" s="830"/>
      <c r="AD249" s="1009"/>
      <c r="AE249" s="1009"/>
      <c r="AF249" s="1009"/>
      <c r="AG249" s="1009"/>
      <c r="AH249" s="1009"/>
      <c r="AI249" s="1009"/>
      <c r="AJ249" s="1009"/>
    </row>
    <row r="250" spans="1:36" s="991" customFormat="1" ht="15" customHeight="1">
      <c r="A250" s="1235"/>
      <c r="B250" s="965"/>
      <c r="C250" s="965"/>
      <c r="D250" s="965"/>
      <c r="E250" s="965"/>
      <c r="F250" s="965"/>
      <c r="G250" s="970"/>
      <c r="H250" s="980"/>
      <c r="I250" s="980"/>
      <c r="J250" s="995"/>
      <c r="K250" s="964"/>
      <c r="L250" s="689"/>
      <c r="M250" s="734" t="s">
        <v>19</v>
      </c>
      <c r="N250" s="1007"/>
      <c r="O250" s="1007"/>
      <c r="P250" s="1007"/>
      <c r="Q250" s="1007"/>
      <c r="R250" s="1007"/>
      <c r="S250" s="1007"/>
      <c r="T250" s="1007"/>
      <c r="U250" s="1006"/>
      <c r="V250" s="1007"/>
      <c r="W250" s="666"/>
      <c r="X250" s="1009"/>
      <c r="Y250" s="830"/>
      <c r="Z250" s="830" t="str">
        <f t="shared" si="4"/>
        <v>Добавить территорию действия тарифа</v>
      </c>
      <c r="AA250" s="830"/>
      <c r="AB250" s="830"/>
      <c r="AC250" s="830"/>
      <c r="AD250" s="1009"/>
      <c r="AE250" s="1009"/>
      <c r="AF250" s="1009"/>
      <c r="AG250" s="1009"/>
      <c r="AH250" s="1009"/>
      <c r="AI250" s="1009"/>
      <c r="AJ250" s="1009"/>
    </row>
    <row r="251" spans="1:36" s="990" customFormat="1" ht="15" customHeight="1">
      <c r="L251" s="494"/>
      <c r="M251" s="737" t="s">
        <v>308</v>
      </c>
      <c r="N251" s="1007"/>
      <c r="O251" s="1007"/>
      <c r="P251" s="1007"/>
      <c r="Q251" s="1007"/>
      <c r="R251" s="1007"/>
      <c r="S251" s="1007"/>
      <c r="T251" s="1007"/>
      <c r="U251" s="1006"/>
      <c r="V251" s="1007"/>
      <c r="W251" s="666"/>
      <c r="X251" s="1011"/>
      <c r="Y251" s="1011"/>
      <c r="Z251" s="1011"/>
      <c r="AA251" s="1011"/>
      <c r="AB251" s="1011"/>
      <c r="AC251" s="1011"/>
      <c r="AD251" s="1011"/>
      <c r="AE251" s="1011"/>
      <c r="AF251" s="1011"/>
      <c r="AG251" s="1011"/>
      <c r="AH251" s="1011"/>
    </row>
    <row r="252" spans="1:36" s="598" customFormat="1" ht="15" customHeight="1">
      <c r="A252" s="597"/>
      <c r="B252" s="597"/>
      <c r="C252" s="597"/>
      <c r="D252" s="597"/>
      <c r="E252" s="597"/>
      <c r="F252" s="597"/>
      <c r="G252" s="596"/>
      <c r="H252" s="597"/>
      <c r="I252" s="408"/>
      <c r="J252" s="683"/>
      <c r="K252" s="408"/>
      <c r="L252" s="599"/>
      <c r="M252" s="677"/>
      <c r="N252" s="776"/>
      <c r="O252" s="776"/>
      <c r="P252" s="776"/>
      <c r="Q252" s="776"/>
      <c r="R252" s="776"/>
      <c r="S252" s="776"/>
      <c r="T252" s="776"/>
      <c r="U252" s="681"/>
      <c r="V252" s="776"/>
      <c r="W252" s="776"/>
      <c r="X252" s="776"/>
      <c r="Y252" s="776"/>
      <c r="Z252" s="776"/>
      <c r="AA252" s="776"/>
      <c r="AB252" s="681"/>
      <c r="AC252" s="776"/>
      <c r="AD252" s="681"/>
      <c r="AE252" s="597"/>
      <c r="AF252" s="597"/>
      <c r="AG252" s="597"/>
      <c r="AH252" s="597"/>
    </row>
    <row r="253" spans="1:36" s="35" customFormat="1" ht="11.25">
      <c r="A253" s="35" t="s">
        <v>276</v>
      </c>
    </row>
    <row r="254" spans="1:36" ht="11.25"/>
    <row r="255" spans="1:36" s="13" customFormat="1" ht="15" customHeight="1">
      <c r="C255" s="167"/>
      <c r="D255" s="123"/>
      <c r="E255" s="1070"/>
    </row>
    <row r="257" spans="1:24" s="35" customFormat="1" ht="17.100000000000001" customHeight="1">
      <c r="A257" s="35" t="s">
        <v>275</v>
      </c>
    </row>
    <row r="259" spans="1:24" s="36" customFormat="1" ht="17.100000000000001" customHeight="1">
      <c r="A259" s="98"/>
      <c r="B259" s="98"/>
      <c r="C259" s="86"/>
      <c r="D259" s="151"/>
      <c r="E259" s="106">
        <v>1</v>
      </c>
      <c r="F259" s="107"/>
      <c r="G259" s="107"/>
      <c r="H259" s="107"/>
      <c r="I259" s="107"/>
      <c r="J259" s="107"/>
      <c r="K259" s="107"/>
      <c r="L259" s="107"/>
      <c r="M259" s="107"/>
      <c r="N259" s="107"/>
      <c r="O259" s="107"/>
      <c r="P259" s="107"/>
      <c r="Q259" s="107"/>
      <c r="R259" s="108"/>
      <c r="S259" s="108"/>
      <c r="T259" s="108"/>
      <c r="U259" s="109"/>
      <c r="V259" s="109"/>
      <c r="W259" s="109"/>
      <c r="X259" s="110"/>
    </row>
    <row r="261" spans="1:24" s="35" customFormat="1" ht="17.100000000000001" customHeight="1">
      <c r="A261" s="35" t="s">
        <v>276</v>
      </c>
    </row>
    <row r="262" spans="1:24" ht="17.100000000000001" customHeight="1">
      <c r="G262" s="95"/>
      <c r="H262" s="95"/>
    </row>
    <row r="263" spans="1:24" s="36" customFormat="1" ht="17.100000000000001" customHeight="1">
      <c r="A263" s="97"/>
      <c r="B263" s="88"/>
      <c r="C263" s="86"/>
      <c r="D263" s="151"/>
      <c r="E263" s="111" t="s">
        <v>92</v>
      </c>
      <c r="F263" s="107"/>
      <c r="G263" s="107"/>
      <c r="H263" s="107"/>
      <c r="I263" s="107"/>
      <c r="J263" s="108"/>
      <c r="K263" s="108"/>
      <c r="L263" s="108"/>
      <c r="M263" s="109"/>
      <c r="N263" s="109"/>
      <c r="O263" s="109"/>
      <c r="P263" s="110"/>
      <c r="Q263" s="89"/>
      <c r="R263" s="89"/>
      <c r="S263" s="89"/>
      <c r="T263" s="89"/>
      <c r="U263" s="89"/>
      <c r="V263" s="89"/>
      <c r="W263" s="89"/>
      <c r="X263" s="89"/>
    </row>
    <row r="265" spans="1:24" s="35" customFormat="1" ht="17.100000000000001" customHeight="1">
      <c r="A265" s="35" t="s">
        <v>277</v>
      </c>
    </row>
    <row r="266" spans="1:24" ht="17.100000000000001" customHeight="1">
      <c r="G266" s="95"/>
      <c r="H266" s="95"/>
    </row>
    <row r="267" spans="1:24" s="36" customFormat="1" ht="17.100000000000001" customHeight="1">
      <c r="A267" s="97"/>
      <c r="B267" s="88"/>
      <c r="C267" s="86"/>
      <c r="D267" s="151"/>
      <c r="E267" s="111" t="s">
        <v>92</v>
      </c>
      <c r="F267" s="107"/>
      <c r="G267" s="107"/>
      <c r="H267" s="107"/>
      <c r="I267" s="107"/>
      <c r="J267" s="108"/>
      <c r="K267" s="108"/>
      <c r="L267" s="108"/>
      <c r="M267" s="109"/>
      <c r="N267" s="109"/>
      <c r="O267" s="109"/>
      <c r="P267" s="110"/>
      <c r="Q267" s="89"/>
      <c r="R267" s="89"/>
      <c r="S267" s="89"/>
      <c r="T267" s="89"/>
      <c r="U267" s="89"/>
      <c r="V267" s="89"/>
      <c r="W267" s="89"/>
      <c r="X267" s="89"/>
    </row>
    <row r="269" spans="1:24" s="35" customFormat="1" ht="17.100000000000001" customHeight="1">
      <c r="A269" s="35" t="s">
        <v>304</v>
      </c>
      <c r="B269" s="35" t="s">
        <v>305</v>
      </c>
      <c r="C269" s="35" t="s">
        <v>306</v>
      </c>
    </row>
    <row r="271" spans="1:24" s="23" customFormat="1" ht="20.100000000000001" customHeight="1">
      <c r="A271" s="91"/>
      <c r="B271" s="90"/>
      <c r="C271" s="20"/>
      <c r="D271" s="21"/>
      <c r="F271" s="40" t="s">
        <v>80</v>
      </c>
      <c r="G271" s="27"/>
      <c r="I271" s="55"/>
    </row>
    <row r="272" spans="1:24" s="23" customFormat="1" ht="22.5">
      <c r="A272" s="91"/>
      <c r="B272" s="92"/>
      <c r="C272" s="20"/>
      <c r="D272" s="33"/>
      <c r="E272" s="32" t="s">
        <v>76</v>
      </c>
      <c r="F272" s="34"/>
      <c r="G272" s="27"/>
      <c r="I272" s="55"/>
    </row>
    <row r="273" spans="1:9" s="23" customFormat="1" ht="19.5">
      <c r="A273" s="91"/>
      <c r="B273" s="92"/>
      <c r="C273" s="20"/>
      <c r="D273" s="33"/>
      <c r="E273" s="32" t="s">
        <v>77</v>
      </c>
      <c r="F273" s="34"/>
      <c r="G273" s="27"/>
      <c r="I273" s="55"/>
    </row>
    <row r="274" spans="1:9" s="23" customFormat="1" ht="13.5" customHeight="1">
      <c r="A274" s="90"/>
      <c r="B274" s="90"/>
      <c r="C274" s="20"/>
      <c r="D274" s="24"/>
      <c r="E274" s="25"/>
      <c r="F274" s="39"/>
      <c r="G274" s="21"/>
      <c r="I274" s="55"/>
    </row>
    <row r="275" spans="1:9" s="23" customFormat="1" ht="20.100000000000001" customHeight="1">
      <c r="A275" s="91"/>
      <c r="B275" s="90"/>
      <c r="C275" s="20"/>
      <c r="D275" s="21"/>
      <c r="F275" s="40" t="s">
        <v>171</v>
      </c>
      <c r="G275" s="27"/>
      <c r="I275" s="55"/>
    </row>
    <row r="276" spans="1:9" s="23" customFormat="1" ht="22.5">
      <c r="A276" s="91"/>
      <c r="B276" s="92"/>
      <c r="C276" s="20"/>
      <c r="D276" s="33"/>
      <c r="E276" s="41" t="s">
        <v>86</v>
      </c>
      <c r="F276" s="34"/>
      <c r="G276" s="27"/>
      <c r="I276" s="55"/>
    </row>
    <row r="277" spans="1:9" s="23" customFormat="1" ht="22.5">
      <c r="A277" s="91"/>
      <c r="B277" s="92"/>
      <c r="C277" s="20"/>
      <c r="D277" s="33"/>
      <c r="E277" s="41" t="s">
        <v>170</v>
      </c>
      <c r="F277" s="34"/>
      <c r="G277" s="27"/>
      <c r="I277" s="55"/>
    </row>
    <row r="278" spans="1:9" s="23" customFormat="1" ht="13.5" customHeight="1">
      <c r="A278" s="90"/>
      <c r="B278" s="90"/>
      <c r="C278" s="20"/>
      <c r="D278" s="24"/>
      <c r="E278" s="25"/>
      <c r="F278" s="39"/>
      <c r="G278" s="21"/>
      <c r="I278" s="55"/>
    </row>
    <row r="279" spans="1:9" s="23" customFormat="1" ht="20.100000000000001" customHeight="1">
      <c r="A279" s="91"/>
      <c r="B279" s="90"/>
      <c r="C279" s="20"/>
      <c r="D279" s="21"/>
      <c r="F279" s="40" t="s">
        <v>172</v>
      </c>
      <c r="G279" s="27"/>
      <c r="I279" s="55"/>
    </row>
    <row r="280" spans="1:9" s="23" customFormat="1" ht="22.5">
      <c r="A280" s="91"/>
      <c r="B280" s="92"/>
      <c r="C280" s="20"/>
      <c r="D280" s="33"/>
      <c r="E280" s="41" t="s">
        <v>86</v>
      </c>
      <c r="F280" s="34"/>
      <c r="G280" s="27"/>
      <c r="I280" s="55"/>
    </row>
    <row r="281" spans="1:9" s="23" customFormat="1" ht="22.5">
      <c r="A281" s="91"/>
      <c r="B281" s="92"/>
      <c r="C281" s="20"/>
      <c r="D281" s="33"/>
      <c r="E281" s="41" t="s">
        <v>170</v>
      </c>
      <c r="F281" s="34"/>
      <c r="G281" s="27"/>
      <c r="I281" s="55"/>
    </row>
    <row r="282" spans="1:9" s="23" customFormat="1" ht="13.5" customHeight="1">
      <c r="A282" s="90"/>
      <c r="B282" s="90"/>
      <c r="C282" s="20"/>
      <c r="D282" s="24"/>
      <c r="E282" s="25"/>
      <c r="F282" s="39"/>
      <c r="G282" s="21"/>
      <c r="I282" s="55"/>
    </row>
    <row r="283" spans="1:9" s="23" customFormat="1" ht="20.100000000000001" customHeight="1">
      <c r="A283" s="91"/>
      <c r="B283" s="90"/>
      <c r="C283" s="20"/>
      <c r="D283" s="21"/>
      <c r="F283" s="40" t="s">
        <v>173</v>
      </c>
      <c r="G283" s="27"/>
      <c r="I283" s="55"/>
    </row>
    <row r="284" spans="1:9" s="23" customFormat="1" ht="22.5">
      <c r="A284" s="91"/>
      <c r="B284" s="92"/>
      <c r="C284" s="20"/>
      <c r="D284" s="33"/>
      <c r="E284" s="32" t="s">
        <v>86</v>
      </c>
      <c r="F284" s="34"/>
      <c r="G284" s="27"/>
      <c r="I284" s="55"/>
    </row>
    <row r="285" spans="1:9" s="23" customFormat="1" ht="19.5">
      <c r="A285" s="91"/>
      <c r="B285" s="92"/>
      <c r="C285" s="20"/>
      <c r="D285" s="33"/>
      <c r="E285" s="32" t="s">
        <v>87</v>
      </c>
      <c r="F285" s="34"/>
      <c r="G285" s="27"/>
      <c r="I285" s="55"/>
    </row>
    <row r="286" spans="1:9" s="23" customFormat="1" ht="22.5">
      <c r="A286" s="91"/>
      <c r="B286" s="92"/>
      <c r="C286" s="20"/>
      <c r="D286" s="33"/>
      <c r="E286" s="41" t="s">
        <v>170</v>
      </c>
      <c r="F286" s="34"/>
      <c r="G286" s="27"/>
      <c r="I286" s="55"/>
    </row>
    <row r="287" spans="1:9" s="23" customFormat="1" ht="19.5">
      <c r="A287" s="91"/>
      <c r="B287" s="92"/>
      <c r="C287" s="20"/>
      <c r="D287" s="33"/>
      <c r="E287" s="32" t="s">
        <v>88</v>
      </c>
      <c r="F287" s="34"/>
      <c r="G287" s="27"/>
      <c r="I287" s="55"/>
    </row>
    <row r="289" spans="1:83" s="35" customFormat="1" ht="17.100000000000001" customHeight="1">
      <c r="A289" s="35" t="s">
        <v>325</v>
      </c>
    </row>
    <row r="291" spans="1:83" s="127" customFormat="1" ht="14.25">
      <c r="A291" s="185" t="s">
        <v>49</v>
      </c>
      <c r="B291" s="135" t="s">
        <v>252</v>
      </c>
      <c r="C291" s="136"/>
      <c r="D291" s="138"/>
      <c r="E291" s="448"/>
      <c r="F291" s="1083"/>
      <c r="G291" s="1083"/>
      <c r="H291" s="1083"/>
      <c r="I291" s="1088"/>
      <c r="J291" s="314"/>
      <c r="K291" s="315"/>
      <c r="M291" s="454" t="str">
        <f>IF(ISERROR(INDEX(kind_of_nameforms,MATCH(E291,kind_of_forms,0),1)),"",INDEX(kind_of_nameforms,MATCH(E291,kind_of_forms,0),1))</f>
        <v/>
      </c>
    </row>
    <row r="294" spans="1:83" s="261" customFormat="1" ht="15">
      <c r="A294" s="35" t="s">
        <v>403</v>
      </c>
      <c r="B294" s="35"/>
      <c r="C294" s="35"/>
      <c r="D294" s="35"/>
      <c r="E294" s="35"/>
      <c r="F294" s="35"/>
      <c r="G294" s="35"/>
      <c r="H294" s="35"/>
      <c r="I294" s="35"/>
      <c r="J294" s="35"/>
      <c r="K294" s="35"/>
      <c r="L294" s="35"/>
      <c r="M294" s="35"/>
      <c r="N294" s="35"/>
      <c r="O294" s="35"/>
      <c r="P294" s="35"/>
      <c r="Q294" s="35"/>
      <c r="R294" s="35"/>
      <c r="S294" s="35"/>
      <c r="T294" s="35"/>
      <c r="U294" s="260"/>
      <c r="V294" s="35"/>
      <c r="W294" s="35"/>
    </row>
    <row r="295" spans="1:83" s="261" customFormat="1" ht="15">
      <c r="D295" s="359"/>
      <c r="E295" s="359"/>
      <c r="F295" s="359"/>
      <c r="G295" s="359"/>
      <c r="H295" s="359"/>
      <c r="I295" s="359"/>
      <c r="J295" s="359"/>
      <c r="K295" s="359"/>
      <c r="L295" s="359"/>
      <c r="U295" s="262"/>
    </row>
    <row r="296" spans="1:83" s="265" customFormat="1" ht="15" customHeight="1">
      <c r="A296" s="89"/>
      <c r="B296" s="186" t="s">
        <v>404</v>
      </c>
      <c r="C296" s="1323"/>
      <c r="D296" s="1152">
        <v>1</v>
      </c>
      <c r="E296" s="1237"/>
      <c r="F296" s="353"/>
      <c r="G296" s="188">
        <v>0</v>
      </c>
      <c r="H296" s="358"/>
      <c r="I296" s="250"/>
      <c r="J296" s="395" t="s">
        <v>518</v>
      </c>
      <c r="K296" s="155"/>
      <c r="L296" s="266"/>
      <c r="M296" s="212">
        <f>mergeValue(H296)</f>
        <v>0</v>
      </c>
      <c r="N296" s="202"/>
      <c r="O296" s="202"/>
      <c r="P296" s="212" t="str">
        <f>IF(ISERROR(MATCH(Q296,MODesc,0)),"n","y")</f>
        <v>n</v>
      </c>
      <c r="Q296" s="202"/>
      <c r="R296" s="212" t="str">
        <f>K296&amp;"("&amp;L296&amp;")"</f>
        <v>()</v>
      </c>
      <c r="S296" s="186"/>
      <c r="T296" s="186"/>
      <c r="U296" s="248"/>
      <c r="V296" s="186"/>
      <c r="W296" s="186"/>
      <c r="X296" s="186"/>
      <c r="Y296" s="264"/>
      <c r="Z296" s="264"/>
      <c r="AA296" s="227"/>
      <c r="AB296" s="227"/>
      <c r="AC296" s="227"/>
      <c r="AD296" s="227"/>
      <c r="AE296" s="227"/>
      <c r="AF296" s="227"/>
      <c r="AG296" s="227"/>
      <c r="AH296" s="227"/>
      <c r="AI296" s="227"/>
      <c r="AJ296" s="227"/>
      <c r="AK296" s="227"/>
      <c r="AL296" s="227"/>
      <c r="AM296" s="227"/>
      <c r="AN296" s="227"/>
      <c r="AO296" s="227"/>
      <c r="AP296" s="227"/>
      <c r="AQ296" s="227"/>
      <c r="AR296" s="227"/>
      <c r="AS296" s="227"/>
      <c r="AT296" s="227"/>
      <c r="AU296" s="227"/>
      <c r="AV296" s="227"/>
      <c r="AW296" s="227"/>
      <c r="AX296" s="227"/>
      <c r="AY296" s="227"/>
      <c r="AZ296" s="227"/>
      <c r="BA296" s="227"/>
      <c r="BB296" s="227"/>
      <c r="BC296" s="227"/>
      <c r="BD296" s="227"/>
      <c r="BE296" s="227"/>
      <c r="BF296" s="227"/>
      <c r="BG296" s="227"/>
      <c r="BH296" s="227"/>
      <c r="BI296" s="227"/>
      <c r="BJ296" s="227"/>
      <c r="BK296" s="227"/>
      <c r="BL296" s="227"/>
      <c r="BM296" s="227"/>
      <c r="BN296" s="227"/>
      <c r="BO296" s="227"/>
      <c r="BP296" s="227"/>
      <c r="BQ296" s="227"/>
      <c r="BR296" s="227"/>
      <c r="BS296" s="227"/>
      <c r="BT296" s="227"/>
      <c r="BU296" s="227"/>
      <c r="BV296" s="264"/>
      <c r="BW296" s="264"/>
      <c r="BX296" s="264"/>
      <c r="BY296" s="264"/>
      <c r="BZ296" s="264"/>
      <c r="CA296" s="264"/>
      <c r="CB296" s="264"/>
      <c r="CC296" s="264"/>
      <c r="CD296" s="264"/>
      <c r="CE296" s="264"/>
    </row>
    <row r="297" spans="1:83" s="265" customFormat="1" ht="15" customHeight="1">
      <c r="A297" s="89"/>
      <c r="B297" s="89"/>
      <c r="C297" s="1323"/>
      <c r="D297" s="1152"/>
      <c r="E297" s="1237"/>
      <c r="F297" s="250"/>
      <c r="G297" s="251"/>
      <c r="H297" s="155" t="s">
        <v>402</v>
      </c>
      <c r="I297" s="251"/>
      <c r="J297" s="251"/>
      <c r="K297" s="267"/>
      <c r="L297" s="266"/>
      <c r="M297" s="202"/>
      <c r="N297" s="202"/>
      <c r="O297" s="202"/>
      <c r="P297" s="202"/>
      <c r="Q297" s="212"/>
      <c r="R297" s="202"/>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1" customFormat="1" ht="15">
      <c r="Q298" s="268"/>
      <c r="U298" s="262"/>
    </row>
    <row r="299" spans="1:83" s="261" customFormat="1" ht="15">
      <c r="A299" s="35" t="s">
        <v>405</v>
      </c>
      <c r="B299" s="35"/>
      <c r="C299" s="35"/>
      <c r="D299" s="35"/>
      <c r="E299" s="35"/>
      <c r="F299" s="35"/>
      <c r="G299" s="35"/>
      <c r="H299" s="35"/>
      <c r="I299" s="35"/>
      <c r="J299" s="35"/>
      <c r="K299" s="35"/>
      <c r="L299" s="35"/>
      <c r="M299" s="35"/>
      <c r="N299" s="35"/>
      <c r="O299" s="35"/>
      <c r="P299" s="35"/>
      <c r="Q299" s="269"/>
      <c r="R299" s="35"/>
      <c r="S299" s="35"/>
      <c r="T299" s="35"/>
      <c r="U299" s="260"/>
      <c r="V299" s="35"/>
      <c r="W299" s="35"/>
    </row>
    <row r="300" spans="1:83" s="261" customFormat="1" ht="15">
      <c r="F300" s="359"/>
      <c r="G300" s="359"/>
      <c r="H300" s="359"/>
      <c r="I300" s="359"/>
      <c r="J300" s="359"/>
      <c r="K300" s="359"/>
      <c r="L300" s="359"/>
      <c r="Q300" s="268"/>
      <c r="U300" s="262"/>
    </row>
    <row r="301" spans="1:83" s="265" customFormat="1" ht="15" customHeight="1">
      <c r="A301" s="89"/>
      <c r="B301" s="186" t="s">
        <v>404</v>
      </c>
      <c r="C301" s="1324"/>
      <c r="D301" s="249"/>
      <c r="E301" s="456"/>
      <c r="F301" s="1325"/>
      <c r="G301" s="1152">
        <v>0</v>
      </c>
      <c r="H301" s="1322"/>
      <c r="I301" s="250"/>
      <c r="J301" s="395" t="s">
        <v>518</v>
      </c>
      <c r="K301" s="155"/>
      <c r="L301" s="266"/>
      <c r="M301" s="212">
        <f>mergeValue(H301)</f>
        <v>0</v>
      </c>
      <c r="N301" s="202"/>
      <c r="O301" s="202"/>
      <c r="P301" s="202"/>
      <c r="Q301" s="202"/>
      <c r="R301" s="212" t="str">
        <f>K301&amp;"("&amp;L301&amp;")"</f>
        <v>()</v>
      </c>
      <c r="S301" s="186"/>
      <c r="T301" s="186"/>
      <c r="U301" s="248"/>
      <c r="V301" s="186"/>
      <c r="W301" s="186"/>
      <c r="X301" s="186"/>
      <c r="Y301" s="264"/>
      <c r="Z301" s="264"/>
      <c r="AA301" s="227"/>
      <c r="AB301" s="227"/>
      <c r="AC301" s="227"/>
      <c r="AD301" s="227"/>
      <c r="AE301" s="227"/>
      <c r="AF301" s="227"/>
      <c r="AG301" s="227"/>
      <c r="AH301" s="227"/>
      <c r="AI301" s="227"/>
      <c r="AJ301" s="227"/>
      <c r="AK301" s="227"/>
      <c r="AL301" s="227"/>
      <c r="AM301" s="227"/>
      <c r="AN301" s="227"/>
      <c r="AO301" s="227"/>
      <c r="AP301" s="227"/>
      <c r="AQ301" s="227"/>
      <c r="AR301" s="227"/>
      <c r="AS301" s="227"/>
      <c r="AT301" s="227"/>
      <c r="AU301" s="227"/>
      <c r="AV301" s="227"/>
      <c r="AW301" s="227"/>
      <c r="AX301" s="227"/>
      <c r="AY301" s="227"/>
      <c r="AZ301" s="227"/>
      <c r="BA301" s="227"/>
      <c r="BB301" s="227"/>
      <c r="BC301" s="227"/>
      <c r="BD301" s="227"/>
      <c r="BE301" s="227"/>
      <c r="BF301" s="227"/>
      <c r="BG301" s="227"/>
      <c r="BH301" s="227"/>
      <c r="BI301" s="227"/>
      <c r="BJ301" s="227"/>
      <c r="BK301" s="227"/>
      <c r="BL301" s="227"/>
      <c r="BM301" s="227"/>
      <c r="BN301" s="227"/>
      <c r="BO301" s="227"/>
      <c r="BP301" s="227"/>
      <c r="BQ301" s="227"/>
      <c r="BR301" s="227"/>
      <c r="BS301" s="227"/>
      <c r="BT301" s="227"/>
      <c r="BU301" s="227"/>
      <c r="BV301" s="264"/>
      <c r="BW301" s="264"/>
      <c r="BX301" s="264"/>
      <c r="BY301" s="264"/>
      <c r="BZ301" s="264"/>
      <c r="CA301" s="264"/>
      <c r="CB301" s="264"/>
      <c r="CC301" s="264"/>
      <c r="CD301" s="264"/>
      <c r="CE301" s="264"/>
    </row>
    <row r="302" spans="1:83" s="265" customFormat="1" ht="15" customHeight="1">
      <c r="A302" s="89"/>
      <c r="B302" s="89"/>
      <c r="C302" s="1324"/>
      <c r="D302" s="249"/>
      <c r="E302" s="456"/>
      <c r="F302" s="1325"/>
      <c r="G302" s="1152"/>
      <c r="H302" s="1322"/>
      <c r="I302" s="251"/>
      <c r="J302" s="251"/>
      <c r="K302" s="155" t="s">
        <v>4</v>
      </c>
      <c r="L302" s="266"/>
      <c r="M302" s="202"/>
      <c r="N302" s="202"/>
      <c r="O302" s="202"/>
      <c r="P302" s="202"/>
      <c r="Q302" s="212"/>
      <c r="R302" s="202"/>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1" customFormat="1" ht="15">
      <c r="Q303" s="268"/>
      <c r="U303" s="262"/>
    </row>
    <row r="304" spans="1:83" s="261" customFormat="1" ht="15">
      <c r="A304" s="35" t="s">
        <v>406</v>
      </c>
      <c r="B304" s="35"/>
      <c r="C304" s="35"/>
      <c r="D304" s="35"/>
      <c r="E304" s="35"/>
      <c r="F304" s="35"/>
      <c r="G304" s="35"/>
      <c r="H304" s="35"/>
      <c r="I304" s="35"/>
      <c r="J304" s="35"/>
      <c r="K304" s="35"/>
      <c r="L304" s="35"/>
      <c r="M304" s="35"/>
      <c r="N304" s="35"/>
      <c r="O304" s="35"/>
      <c r="P304" s="35"/>
      <c r="Q304" s="269"/>
      <c r="R304" s="35"/>
      <c r="S304" s="35"/>
      <c r="T304" s="35"/>
      <c r="U304" s="260"/>
      <c r="V304" s="35"/>
      <c r="W304" s="35"/>
    </row>
    <row r="305" spans="1:83" s="261" customFormat="1" ht="15">
      <c r="Q305" s="268"/>
      <c r="U305" s="262"/>
    </row>
    <row r="306" spans="1:83" s="265" customFormat="1" ht="15" customHeight="1">
      <c r="A306" s="89"/>
      <c r="B306" s="186" t="s">
        <v>404</v>
      </c>
      <c r="C306" s="399"/>
      <c r="D306" s="261"/>
      <c r="E306" s="457"/>
      <c r="F306" s="261"/>
      <c r="G306" s="261"/>
      <c r="H306" s="261"/>
      <c r="I306" s="221"/>
      <c r="J306" s="188">
        <v>0</v>
      </c>
      <c r="K306" s="398"/>
      <c r="L306" s="247"/>
      <c r="M306" s="212">
        <f>mergeValue(H306)</f>
        <v>0</v>
      </c>
      <c r="N306" s="202"/>
      <c r="O306" s="202"/>
      <c r="P306" s="202"/>
      <c r="Q306" s="202"/>
      <c r="R306" s="212" t="str">
        <f>K306&amp;" ("&amp;L306&amp;")"</f>
        <v xml:space="preserve"> ()</v>
      </c>
      <c r="S306" s="186"/>
      <c r="T306" s="186"/>
      <c r="U306" s="248"/>
      <c r="V306" s="186"/>
      <c r="W306" s="186"/>
      <c r="X306" s="186"/>
      <c r="Y306" s="264"/>
      <c r="Z306" s="264"/>
      <c r="AA306" s="227"/>
      <c r="AB306" s="227"/>
      <c r="AC306" s="227"/>
      <c r="AD306" s="227"/>
      <c r="AE306" s="227"/>
      <c r="AF306" s="227"/>
      <c r="AG306" s="227"/>
      <c r="AH306" s="227"/>
      <c r="AI306" s="227"/>
      <c r="AJ306" s="227"/>
      <c r="AK306" s="227"/>
      <c r="AL306" s="227"/>
      <c r="AM306" s="227"/>
      <c r="AN306" s="227"/>
      <c r="AO306" s="227"/>
      <c r="AP306" s="227"/>
      <c r="AQ306" s="227"/>
      <c r="AR306" s="227"/>
      <c r="AS306" s="227"/>
      <c r="AT306" s="227"/>
      <c r="AU306" s="227"/>
      <c r="AV306" s="227"/>
      <c r="AW306" s="227"/>
      <c r="AX306" s="227"/>
      <c r="AY306" s="227"/>
      <c r="AZ306" s="227"/>
      <c r="BA306" s="227"/>
      <c r="BB306" s="227"/>
      <c r="BC306" s="227"/>
      <c r="BD306" s="227"/>
      <c r="BE306" s="227"/>
      <c r="BF306" s="227"/>
      <c r="BG306" s="227"/>
      <c r="BH306" s="227"/>
      <c r="BI306" s="227"/>
      <c r="BJ306" s="227"/>
      <c r="BK306" s="227"/>
      <c r="BL306" s="227"/>
      <c r="BM306" s="227"/>
      <c r="BN306" s="227"/>
      <c r="BO306" s="227"/>
      <c r="BP306" s="227"/>
      <c r="BQ306" s="227"/>
      <c r="BR306" s="227"/>
      <c r="BS306" s="227"/>
      <c r="BT306" s="227"/>
      <c r="BU306" s="227"/>
      <c r="BV306" s="264"/>
      <c r="BW306" s="264"/>
      <c r="BX306" s="264"/>
      <c r="BY306" s="264"/>
      <c r="BZ306" s="264"/>
      <c r="CA306" s="264"/>
      <c r="CB306" s="264"/>
      <c r="CC306" s="264"/>
      <c r="CD306" s="264"/>
      <c r="CE306" s="264"/>
    </row>
    <row r="308" spans="1:83" ht="11.25"/>
    <row r="309" spans="1:83" s="35" customFormat="1" ht="11.25">
      <c r="A309" s="35" t="s">
        <v>452</v>
      </c>
    </row>
    <row r="310" spans="1:83" ht="11.25"/>
    <row r="311" spans="1:83" s="36" customFormat="1" ht="20.100000000000001" customHeight="1">
      <c r="A311" s="97"/>
      <c r="B311" s="186"/>
      <c r="C311" s="86"/>
      <c r="D311" s="187"/>
      <c r="E311" s="292"/>
      <c r="F311" s="288"/>
      <c r="G311" s="293"/>
      <c r="I311" s="212"/>
      <c r="J311" s="212"/>
    </row>
    <row r="312" spans="1:83" ht="11.25"/>
    <row r="313" spans="1:83" ht="11.25"/>
    <row r="314" spans="1:83" s="35" customFormat="1" ht="11.25">
      <c r="A314" s="35" t="s">
        <v>467</v>
      </c>
    </row>
    <row r="315" spans="1:83" ht="11.25"/>
    <row r="316" spans="1:83" s="36" customFormat="1" ht="20.100000000000001" customHeight="1">
      <c r="A316" s="285"/>
      <c r="B316" s="186"/>
      <c r="C316" s="86"/>
      <c r="D316" s="187"/>
      <c r="E316" s="296"/>
      <c r="F316" s="295" t="s">
        <v>457</v>
      </c>
      <c r="G316" s="295" t="s">
        <v>457</v>
      </c>
      <c r="H316" s="314"/>
      <c r="I316" s="212"/>
      <c r="K316" s="212"/>
      <c r="L316" s="212"/>
    </row>
    <row r="317" spans="1:83" ht="11.25"/>
    <row r="318" spans="1:83" ht="11.25"/>
    <row r="319" spans="1:83" s="35" customFormat="1" ht="11.25">
      <c r="A319" s="35" t="s">
        <v>468</v>
      </c>
    </row>
    <row r="320" spans="1:83" ht="11.25"/>
    <row r="321" spans="1:20" s="36" customFormat="1" ht="20.100000000000001" customHeight="1">
      <c r="A321" s="285"/>
      <c r="B321" s="186"/>
      <c r="C321" s="86"/>
      <c r="D321" s="187"/>
      <c r="E321" s="296"/>
      <c r="F321" s="295" t="s">
        <v>457</v>
      </c>
      <c r="G321" s="414"/>
      <c r="H321" s="295" t="s">
        <v>457</v>
      </c>
      <c r="I321" s="212"/>
      <c r="K321" s="212"/>
      <c r="L321" s="212"/>
    </row>
    <row r="322" spans="1:20" ht="11.25"/>
    <row r="323" spans="1:20" ht="11.25"/>
    <row r="324" spans="1:20" s="35" customFormat="1" ht="11.25">
      <c r="A324" s="35" t="s">
        <v>469</v>
      </c>
    </row>
    <row r="325" spans="1:20" ht="11.25"/>
    <row r="326" spans="1:20" s="36" customFormat="1" ht="20.100000000000001" customHeight="1">
      <c r="A326" s="285"/>
      <c r="B326" s="186"/>
      <c r="C326" s="86"/>
      <c r="D326" s="187"/>
      <c r="E326" s="303">
        <f>E325</f>
        <v>0</v>
      </c>
      <c r="F326" s="295" t="s">
        <v>457</v>
      </c>
      <c r="G326" s="414"/>
      <c r="H326" s="295" t="s">
        <v>457</v>
      </c>
      <c r="I326" s="212"/>
      <c r="K326" s="212"/>
      <c r="L326" s="212"/>
    </row>
    <row r="327" spans="1:20" s="36" customFormat="1" ht="14.25">
      <c r="A327" s="285"/>
      <c r="B327" s="186"/>
      <c r="C327" s="86"/>
      <c r="D327" s="101"/>
      <c r="E327" s="304"/>
      <c r="F327" s="305"/>
      <c r="G327"/>
      <c r="H327" s="305"/>
      <c r="I327" s="212"/>
      <c r="K327" s="212"/>
      <c r="L327" s="212"/>
    </row>
    <row r="329" spans="1:20" s="35" customFormat="1" ht="11.25">
      <c r="A329" s="35" t="s">
        <v>470</v>
      </c>
    </row>
    <row r="330" spans="1:20" ht="11.25"/>
    <row r="331" spans="1:20" s="36" customFormat="1" ht="20.100000000000001" customHeight="1">
      <c r="A331" s="285"/>
      <c r="B331" s="186"/>
      <c r="C331" s="86"/>
      <c r="D331" s="187"/>
      <c r="E331" s="303">
        <f>E330</f>
        <v>0</v>
      </c>
      <c r="F331" s="295" t="s">
        <v>457</v>
      </c>
      <c r="G331" s="306"/>
      <c r="H331" s="295" t="s">
        <v>457</v>
      </c>
      <c r="I331" s="212"/>
      <c r="K331" s="212"/>
      <c r="L331" s="212"/>
    </row>
    <row r="334" spans="1:20" s="35" customFormat="1" ht="17.100000000000001" customHeight="1">
      <c r="A334" s="35" t="s">
        <v>506</v>
      </c>
    </row>
    <row r="336" spans="1:20" s="190" customFormat="1" ht="409.5">
      <c r="A336" s="1204">
        <v>1</v>
      </c>
      <c r="B336" s="214"/>
      <c r="C336" s="214"/>
      <c r="D336" s="214"/>
      <c r="F336" s="335" t="str">
        <f>"2." &amp;mergeValue(A336)</f>
        <v>2.1</v>
      </c>
      <c r="G336" s="417" t="s">
        <v>493</v>
      </c>
      <c r="H336" s="317"/>
      <c r="I336" s="196" t="s">
        <v>589</v>
      </c>
      <c r="J336" s="334"/>
      <c r="K336" s="214"/>
      <c r="L336" s="214"/>
      <c r="M336" s="214"/>
      <c r="N336" s="214"/>
      <c r="O336" s="214"/>
      <c r="P336" s="214"/>
      <c r="Q336" s="214"/>
      <c r="R336" s="214"/>
      <c r="S336" s="214"/>
      <c r="T336" s="214"/>
    </row>
    <row r="337" spans="1:20" s="190" customFormat="1" ht="90">
      <c r="A337" s="1204"/>
      <c r="B337" s="214"/>
      <c r="C337" s="214"/>
      <c r="D337" s="214"/>
      <c r="F337" s="335" t="str">
        <f>"3." &amp;mergeValue(A337)</f>
        <v>3.1</v>
      </c>
      <c r="G337" s="417" t="s">
        <v>494</v>
      </c>
      <c r="H337" s="317"/>
      <c r="I337" s="196" t="s">
        <v>587</v>
      </c>
      <c r="J337" s="334"/>
      <c r="K337" s="214"/>
      <c r="L337" s="214"/>
      <c r="M337" s="214"/>
      <c r="N337" s="214"/>
      <c r="O337" s="214"/>
      <c r="P337" s="214"/>
      <c r="Q337" s="214"/>
      <c r="R337" s="214"/>
      <c r="S337" s="214"/>
      <c r="T337" s="214"/>
    </row>
    <row r="338" spans="1:20" s="190" customFormat="1" ht="45">
      <c r="A338" s="1204"/>
      <c r="B338" s="214"/>
      <c r="C338" s="214"/>
      <c r="D338" s="214"/>
      <c r="F338" s="335" t="str">
        <f>"4."&amp;mergeValue(A338)</f>
        <v>4.1</v>
      </c>
      <c r="G338" s="417" t="s">
        <v>495</v>
      </c>
      <c r="H338" s="318" t="s">
        <v>457</v>
      </c>
      <c r="I338" s="196"/>
      <c r="J338" s="334"/>
      <c r="K338" s="214"/>
      <c r="L338" s="214"/>
      <c r="M338" s="214"/>
      <c r="N338" s="214"/>
      <c r="O338" s="214"/>
      <c r="P338" s="214"/>
      <c r="Q338" s="214"/>
      <c r="R338" s="214"/>
      <c r="S338" s="214"/>
      <c r="T338" s="214"/>
    </row>
    <row r="339" spans="1:20" s="190" customFormat="1" ht="101.25">
      <c r="A339" s="1204"/>
      <c r="B339" s="1204">
        <v>1</v>
      </c>
      <c r="C339" s="342"/>
      <c r="D339" s="342"/>
      <c r="F339" s="335" t="str">
        <f>"4."&amp;mergeValue(A339) &amp;"."&amp;mergeValue(B339)</f>
        <v>4.1.1</v>
      </c>
      <c r="G339" s="324" t="s">
        <v>591</v>
      </c>
      <c r="H339" s="317" t="str">
        <f>IF(region_name="","",region_name)</f>
        <v>Челябинская область</v>
      </c>
      <c r="I339" s="196" t="s">
        <v>498</v>
      </c>
      <c r="J339" s="334"/>
      <c r="K339" s="214"/>
      <c r="L339" s="214"/>
      <c r="M339" s="214"/>
      <c r="N339" s="214"/>
      <c r="O339" s="214"/>
      <c r="P339" s="214"/>
      <c r="Q339" s="214"/>
      <c r="R339" s="214"/>
      <c r="S339" s="214"/>
      <c r="T339" s="214"/>
    </row>
    <row r="340" spans="1:20" s="190" customFormat="1" ht="191.25">
      <c r="A340" s="1204"/>
      <c r="B340" s="1204"/>
      <c r="C340" s="1204">
        <v>1</v>
      </c>
      <c r="D340" s="342"/>
      <c r="F340" s="335" t="str">
        <f>"4."&amp;mergeValue(A340) &amp;"."&amp;mergeValue(B340)&amp;"."&amp;mergeValue(C340)</f>
        <v>4.1.1.1</v>
      </c>
      <c r="G340" s="341" t="s">
        <v>496</v>
      </c>
      <c r="H340" s="317"/>
      <c r="I340" s="196" t="s">
        <v>499</v>
      </c>
      <c r="J340" s="334"/>
      <c r="K340" s="214"/>
      <c r="L340" s="214"/>
      <c r="M340" s="214"/>
      <c r="N340" s="214"/>
      <c r="O340" s="214"/>
      <c r="P340" s="214"/>
      <c r="Q340" s="214"/>
      <c r="R340" s="214"/>
      <c r="S340" s="214"/>
      <c r="T340" s="214"/>
    </row>
    <row r="341" spans="1:20" s="190" customFormat="1" ht="33.75" customHeight="1">
      <c r="A341" s="1204"/>
      <c r="B341" s="1204"/>
      <c r="C341" s="1204"/>
      <c r="D341" s="342">
        <v>1</v>
      </c>
      <c r="F341" s="335" t="str">
        <f>"4."&amp;mergeValue(A341) &amp;"."&amp;mergeValue(B341)&amp;"."&amp;mergeValue(C341)&amp;"."&amp;mergeValue(D341)</f>
        <v>4.1.1.1.1</v>
      </c>
      <c r="G341" s="420" t="s">
        <v>497</v>
      </c>
      <c r="H341" s="317"/>
      <c r="I341" s="1205" t="s">
        <v>590</v>
      </c>
      <c r="J341" s="334"/>
      <c r="K341" s="214"/>
      <c r="L341" s="214"/>
      <c r="M341" s="214"/>
      <c r="N341" s="214"/>
      <c r="O341" s="214"/>
      <c r="P341" s="214"/>
      <c r="Q341" s="214"/>
      <c r="R341" s="214"/>
      <c r="S341" s="214"/>
      <c r="T341" s="214"/>
    </row>
    <row r="342" spans="1:20" s="190" customFormat="1" ht="18.75">
      <c r="A342" s="1204"/>
      <c r="B342" s="1204"/>
      <c r="C342" s="1204"/>
      <c r="D342" s="342"/>
      <c r="F342" s="424"/>
      <c r="G342" s="425" t="s">
        <v>4</v>
      </c>
      <c r="H342" s="426"/>
      <c r="I342" s="1205"/>
      <c r="J342" s="334"/>
      <c r="K342" s="214"/>
      <c r="L342" s="214"/>
      <c r="M342" s="214"/>
      <c r="N342" s="214"/>
      <c r="O342" s="214"/>
      <c r="P342" s="214"/>
      <c r="Q342" s="214"/>
      <c r="R342" s="214"/>
      <c r="S342" s="214"/>
      <c r="T342" s="214"/>
    </row>
    <row r="343" spans="1:20" s="190" customFormat="1" ht="18.75">
      <c r="A343" s="1204"/>
      <c r="B343" s="1204"/>
      <c r="C343" s="342"/>
      <c r="D343" s="342"/>
      <c r="F343" s="338"/>
      <c r="G343" s="149" t="s">
        <v>402</v>
      </c>
      <c r="H343" s="339"/>
      <c r="I343" s="340"/>
      <c r="J343" s="334"/>
      <c r="K343" s="214"/>
      <c r="L343" s="214"/>
      <c r="M343" s="214"/>
      <c r="N343" s="214"/>
      <c r="O343" s="214"/>
      <c r="P343" s="214"/>
      <c r="Q343" s="214"/>
      <c r="R343" s="214"/>
      <c r="S343" s="214"/>
      <c r="T343" s="214"/>
    </row>
    <row r="344" spans="1:20" s="190" customFormat="1" ht="18.75">
      <c r="A344" s="1204"/>
      <c r="B344" s="214"/>
      <c r="C344" s="214"/>
      <c r="D344" s="214"/>
      <c r="F344" s="338"/>
      <c r="G344" s="155" t="s">
        <v>505</v>
      </c>
      <c r="H344" s="339"/>
      <c r="I344" s="340"/>
      <c r="J344" s="334"/>
      <c r="K344" s="214"/>
      <c r="L344" s="214"/>
      <c r="M344" s="214"/>
      <c r="N344" s="214"/>
      <c r="O344" s="214"/>
      <c r="P344" s="214"/>
      <c r="Q344" s="214"/>
      <c r="R344" s="214"/>
      <c r="S344" s="214"/>
      <c r="T344" s="214"/>
    </row>
    <row r="345" spans="1:20" s="190" customFormat="1" ht="18.75">
      <c r="A345" s="214"/>
      <c r="B345" s="214"/>
      <c r="C345" s="214"/>
      <c r="D345" s="214"/>
      <c r="F345" s="338"/>
      <c r="G345" s="165" t="s">
        <v>504</v>
      </c>
      <c r="H345" s="339"/>
      <c r="I345" s="340"/>
      <c r="J345" s="334"/>
      <c r="K345" s="214"/>
      <c r="L345" s="214"/>
      <c r="M345" s="214"/>
      <c r="N345" s="214"/>
      <c r="O345" s="214"/>
      <c r="P345" s="214"/>
      <c r="Q345" s="214"/>
      <c r="R345" s="214"/>
      <c r="S345" s="214"/>
      <c r="T345" s="214"/>
    </row>
  </sheetData>
  <sheetProtection formatColumns="0" formatRows="0"/>
  <dataConsolidate link="1"/>
  <mergeCells count="289">
    <mergeCell ref="D195:D200"/>
    <mergeCell ref="E196:E199"/>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0:R131"/>
    <mergeCell ref="R73:R74"/>
    <mergeCell ref="S73:S74"/>
    <mergeCell ref="T73:T74"/>
    <mergeCell ref="D70:D77"/>
    <mergeCell ref="E71:E76"/>
    <mergeCell ref="A85:A98"/>
    <mergeCell ref="B86:B97"/>
    <mergeCell ref="C87:C96"/>
    <mergeCell ref="D88:D95"/>
    <mergeCell ref="E89:E94"/>
    <mergeCell ref="A49:A62"/>
    <mergeCell ref="B50:B61"/>
    <mergeCell ref="C51:C60"/>
    <mergeCell ref="D52:D59"/>
    <mergeCell ref="A336:A344"/>
    <mergeCell ref="C340:C342"/>
    <mergeCell ref="I341:I342"/>
    <mergeCell ref="H301:H302"/>
    <mergeCell ref="B339:B343"/>
    <mergeCell ref="C296:C297"/>
    <mergeCell ref="C301:C302"/>
    <mergeCell ref="F301:F302"/>
    <mergeCell ref="G301:G302"/>
    <mergeCell ref="T210:T211"/>
    <mergeCell ref="R166:R167"/>
    <mergeCell ref="T166:T167"/>
    <mergeCell ref="U166:U167"/>
    <mergeCell ref="O219:V219"/>
    <mergeCell ref="N194:AF194"/>
    <mergeCell ref="N195:AF195"/>
    <mergeCell ref="W166:W168"/>
    <mergeCell ref="N192:AF192"/>
    <mergeCell ref="V210:V211"/>
    <mergeCell ref="Q206:Q208"/>
    <mergeCell ref="S166:S167"/>
    <mergeCell ref="O178:W178"/>
    <mergeCell ref="N193:AF193"/>
    <mergeCell ref="U206:U207"/>
    <mergeCell ref="R210:R212"/>
    <mergeCell ref="N210:N213"/>
    <mergeCell ref="Q210:Q212"/>
    <mergeCell ref="O210:O212"/>
    <mergeCell ref="P210:P212"/>
    <mergeCell ref="U210:U211"/>
    <mergeCell ref="S210:S211"/>
    <mergeCell ref="O179:W179"/>
    <mergeCell ref="O180:W180"/>
    <mergeCell ref="J109:J111"/>
    <mergeCell ref="F90:F93"/>
    <mergeCell ref="J90:J93"/>
    <mergeCell ref="O162:V162"/>
    <mergeCell ref="O163:V163"/>
    <mergeCell ref="O164:V164"/>
    <mergeCell ref="O165:V165"/>
    <mergeCell ref="S148:S149"/>
    <mergeCell ref="O160:V160"/>
    <mergeCell ref="O161:V161"/>
    <mergeCell ref="F165:F168"/>
    <mergeCell ref="I164:I169"/>
    <mergeCell ref="J165:J168"/>
    <mergeCell ref="F147:F150"/>
    <mergeCell ref="I146:I151"/>
    <mergeCell ref="J147:J150"/>
    <mergeCell ref="U130:U131"/>
    <mergeCell ref="S130:S131"/>
    <mergeCell ref="O124:V124"/>
    <mergeCell ref="A31:A44"/>
    <mergeCell ref="B32:B43"/>
    <mergeCell ref="C33:C42"/>
    <mergeCell ref="D34:D41"/>
    <mergeCell ref="D296:D297"/>
    <mergeCell ref="E296:E297"/>
    <mergeCell ref="A160:A173"/>
    <mergeCell ref="B161:B172"/>
    <mergeCell ref="C162:C171"/>
    <mergeCell ref="D163:D170"/>
    <mergeCell ref="E164:E169"/>
    <mergeCell ref="E128:E133"/>
    <mergeCell ref="B143:B154"/>
    <mergeCell ref="C144:C153"/>
    <mergeCell ref="D145:D152"/>
    <mergeCell ref="E146:E151"/>
    <mergeCell ref="A124:A137"/>
    <mergeCell ref="B125:B136"/>
    <mergeCell ref="C126:C135"/>
    <mergeCell ref="D127:D134"/>
    <mergeCell ref="E53:E58"/>
    <mergeCell ref="A67:A80"/>
    <mergeCell ref="B68:B79"/>
    <mergeCell ref="C69:C78"/>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N110:AN111"/>
    <mergeCell ref="O126:V126"/>
    <mergeCell ref="O144:V144"/>
    <mergeCell ref="O142:V142"/>
    <mergeCell ref="W109:W110"/>
    <mergeCell ref="X109:X110"/>
    <mergeCell ref="T55:T56"/>
    <mergeCell ref="U55:U56"/>
    <mergeCell ref="R55:R56"/>
    <mergeCell ref="S55:S56"/>
    <mergeCell ref="O143:V143"/>
    <mergeCell ref="R91:R92"/>
    <mergeCell ref="S91:S92"/>
    <mergeCell ref="T91:T92"/>
    <mergeCell ref="U91:U92"/>
    <mergeCell ref="O125:V125"/>
    <mergeCell ref="W91:W93"/>
    <mergeCell ref="Z109:Z110"/>
    <mergeCell ref="W55:W57"/>
    <mergeCell ref="W73:W75"/>
    <mergeCell ref="U73:U74"/>
    <mergeCell ref="W130:W132"/>
    <mergeCell ref="Y109:Y110"/>
    <mergeCell ref="AG196:AG200"/>
    <mergeCell ref="L196:L199"/>
    <mergeCell ref="M196:M199"/>
    <mergeCell ref="N196:N199"/>
    <mergeCell ref="O196:O198"/>
    <mergeCell ref="P196:P198"/>
    <mergeCell ref="Q196:Q198"/>
    <mergeCell ref="R196:R198"/>
    <mergeCell ref="S196:S197"/>
    <mergeCell ref="T196:T197"/>
    <mergeCell ref="V196:V197"/>
    <mergeCell ref="AB196:AB197"/>
    <mergeCell ref="AC196:AC197"/>
    <mergeCell ref="AD196:AD197"/>
    <mergeCell ref="AE196:AE197"/>
    <mergeCell ref="U196:U197"/>
    <mergeCell ref="O220:V220"/>
    <mergeCell ref="O221:V221"/>
    <mergeCell ref="O222:V222"/>
    <mergeCell ref="O223:V223"/>
    <mergeCell ref="O224:V224"/>
    <mergeCell ref="P15:P16"/>
    <mergeCell ref="A219:A232"/>
    <mergeCell ref="B220:B231"/>
    <mergeCell ref="C221:C230"/>
    <mergeCell ref="D222:D229"/>
    <mergeCell ref="E223:E228"/>
    <mergeCell ref="F224:F227"/>
    <mergeCell ref="R225:R226"/>
    <mergeCell ref="S225:S226"/>
    <mergeCell ref="F54:F57"/>
    <mergeCell ref="I53:I58"/>
    <mergeCell ref="J54:J57"/>
    <mergeCell ref="F72:F75"/>
    <mergeCell ref="J72:J75"/>
    <mergeCell ref="I71:I76"/>
    <mergeCell ref="F129:F132"/>
    <mergeCell ref="J129:J132"/>
    <mergeCell ref="I128:I133"/>
    <mergeCell ref="K196:K199"/>
    <mergeCell ref="I88:I95"/>
    <mergeCell ref="G109:G111"/>
    <mergeCell ref="F108:F112"/>
    <mergeCell ref="I108:I112"/>
    <mergeCell ref="A237:A250"/>
    <mergeCell ref="B238:B249"/>
    <mergeCell ref="C239:C248"/>
    <mergeCell ref="D240:D247"/>
    <mergeCell ref="E241:E246"/>
    <mergeCell ref="I241:I246"/>
    <mergeCell ref="F242:F245"/>
    <mergeCell ref="E107:E113"/>
    <mergeCell ref="A103:A117"/>
    <mergeCell ref="B104:B116"/>
    <mergeCell ref="C105:C115"/>
    <mergeCell ref="D106:D113"/>
    <mergeCell ref="A142:A155"/>
    <mergeCell ref="A178:A187"/>
    <mergeCell ref="B179:B186"/>
    <mergeCell ref="C180:C185"/>
    <mergeCell ref="D181:D184"/>
    <mergeCell ref="A192:A203"/>
    <mergeCell ref="B193:B202"/>
    <mergeCell ref="C194:C201"/>
    <mergeCell ref="J242:J245"/>
    <mergeCell ref="J224:J227"/>
    <mergeCell ref="I223:I228"/>
    <mergeCell ref="W243:W245"/>
    <mergeCell ref="R243:R244"/>
    <mergeCell ref="S243:S244"/>
    <mergeCell ref="T243:T244"/>
    <mergeCell ref="U243:U244"/>
    <mergeCell ref="O237:V237"/>
    <mergeCell ref="O238:V238"/>
    <mergeCell ref="O239:V239"/>
    <mergeCell ref="O240:V240"/>
    <mergeCell ref="O241:V241"/>
    <mergeCell ref="O242:V242"/>
    <mergeCell ref="T225:T226"/>
    <mergeCell ref="W225:W227"/>
    <mergeCell ref="U225:U226"/>
    <mergeCell ref="O181:W181"/>
    <mergeCell ref="O85:V85"/>
    <mergeCell ref="O86:V86"/>
    <mergeCell ref="O87:V87"/>
    <mergeCell ref="O88:V88"/>
    <mergeCell ref="O89:V89"/>
    <mergeCell ref="O90:V90"/>
    <mergeCell ref="T130:T131"/>
    <mergeCell ref="O147:V147"/>
    <mergeCell ref="T148:T149"/>
    <mergeCell ref="R148:R149"/>
    <mergeCell ref="U148:U149"/>
    <mergeCell ref="O145:V145"/>
    <mergeCell ref="O127:V127"/>
    <mergeCell ref="O129:V129"/>
    <mergeCell ref="W148:W150"/>
    <mergeCell ref="AI109:AI110"/>
    <mergeCell ref="AJ109:AJ110"/>
    <mergeCell ref="AK109:AK110"/>
    <mergeCell ref="AL109:AL110"/>
    <mergeCell ref="O103:AM103"/>
    <mergeCell ref="O104:AM104"/>
    <mergeCell ref="O105:AM105"/>
    <mergeCell ref="O106:AM106"/>
    <mergeCell ref="O107:AM107"/>
    <mergeCell ref="O108:AM108"/>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0:WWE166 K291 WWV103:WWV109 I331 E306 WWE85:WWE91 WWE49:WWE56 WWE67:WWE74 WWE124:WWE130 I343:I345 J9:J10 E4 J15:J16 AB210 U259:X259 G311 F276:F277 F280:F281 F284:F287 F272:F273 M263:P263 M267:P267 WWE142:WWE148 WWO192:WWO196 TP178:TP183 G326 E255 F291:H291 I316 E321 E311 E316 G321 I321 I326:I327 E327 WWE31:WWE38 E296:E297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0:JS166 TO160:TO166 ADK160:ADK166 ANG160:ANG166 AXC160:AXC166 BGY160:BGY166 BQU160:BQU166 CAQ160:CAQ166 CKM160:CKM166 CUI160:CUI166 DEE160:DEE166 DOA160:DOA166 DXW160:DXW166 EHS160:EHS166 ERO160:ERO166 FBK160:FBK166 FLG160:FLG166 FVC160:FVC166 GEY160:GEY166 GOU160:GOU166 GYQ160:GYQ166 HIM160:HIM166 HSI160:HSI166 ICE160:ICE166 IMA160:IMA166 IVW160:IVW166 JFS160:JFS166 JPO160:JPO166 JZK160:JZK166 KJG160:KJG166 KTC160:KTC166 LCY160:LCY166 LMU160:LMU166 LWQ160:LWQ166 MGM160:MGM166 MQI160:MQI166 NAE160:NAE166 NKA160:NKA166 NTW160:NTW166 ODS160:ODS166 ONO160:ONO166 OXK160:OXK166 PHG160:PHG166 PRC160:PRC166 QAY160:QAY166 QKU160:QKU166 QUQ160:QUQ166 REM160:REM166 ROI160:ROI166 RYE160:RYE166 SIA160:SIA166 SRW160:SRW166 TBS160:TBS166 TLO160:TLO166 TVK160:TVK166 UFG160:UFG166 UPC160:UPC166 UYY160:UYY166 VIU160:VIU166 VSQ160:VSQ166 WCM160:WCM166 WMI160:WMI166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4:JS130 TO124:TO130 ADK124:ADK130 ANG124:ANG130 AXC124:AXC130 BGY124:BGY130 BQU124:BQU130 CAQ124:CAQ130 CKM124:CKM130 CUI124:CUI130 DEE124:DEE130 DOA124:DOA130 DXW124:DXW130 EHS124:EHS130 ERO124:ERO130 FBK124:FBK130 FLG124:FLG130 FVC124:FVC130 GEY124:GEY130 GOU124:GOU130 GYQ124:GYQ130 HIM124:HIM130 HSI124:HSI130 ICE124:ICE130 IMA124:IMA130 IVW124:IVW130 JFS124:JFS130 JPO124:JPO130 JZK124:JZK130 KJG124:KJG130 KTC124:KTC130 LCY124:LCY130 LMU124:LMU130 LWQ124:LWQ130 MGM124:MGM130 MQI124:MQI130 NAE124:NAE130 NKA124:NKA130 NTW124:NTW130 ODS124:ODS130 ONO124:ONO130 OXK124:OXK130 PHG124:PHG130 PRC124:PRC130 QAY124:QAY130 QKU124:QKU130 QUQ124:QUQ130 REM124:REM130 ROI124:ROI130 RYE124:RYE130 SIA124:SIA130 SRW124:SRW130 TBS124:TBS130 TLO124:TLO130 TVK124:TVK130 UFG124:UFG130 UPC124:UPC130 UYY124:UYY130 VIU124:VIU130 VSQ124:VSQ130 WCM124:WCM130 WMI124:WMI130 JS142:JS148 TO142:TO148 ADK142:ADK148 ANG142:ANG148 AXC142:AXC148 BGY142:BGY148 BQU142:BQU148 CAQ142:CAQ148 CKM142:CKM148 CUI142:CUI148 DEE142:DEE148 DOA142:DOA148 DXW142:DXW148 EHS142:EHS148 ERO142:ERO148 FBK142:FBK148 FLG142:FLG148 FVC142:FVC148 GEY142:GEY148 GOU142:GOU148 GYQ142:GYQ148 HIM142:HIM148 HSI142:HSI148 ICE142:ICE148 IMA142:IMA148 IVW142:IVW148 JFS142:JFS148 JPO142:JPO148 JZK142:JZK148 KJG142:KJG148 KTC142:KTC148 LCY142:LCY148 LMU142:LMU148 LWQ142:LWQ148 MGM142:MGM148 MQI142:MQI148 NAE142:NAE148 NKA142:NKA148 NTW142:NTW148 ODS142:ODS148 ONO142:ONO148 OXK142:OXK148 PHG142:PHG148 PRC142:PRC148 QAY142:QAY148 QKU142:QKU148 QUQ142:QUQ148 REM142:REM148 ROI142:ROI148 RYE142:RYE148 SIA142:SIA148 SRW142:SRW148 TBS142:TBS148 TLO142:TLO148 TVK142:TVK148 UFG142:UFG148 UPC142:UPC148 UYY142:UYY148 VIU142:VIU148 VSQ142:VSQ148 WCM142:WCM148 WMI142:WMI148 KJ103:KJ109 UF103:UF109 AEB103:AEB109 ANX103:ANX109 AXT103:AXT109 BHP103:BHP109 BRL103:BRL109 CBH103:CBH109 CLD103:CLD109 CUZ103:CUZ109 DEV103:DEV109 DOR103:DOR109 DYN103:DYN109 EIJ103:EIJ109 ESF103:ESF109 FCB103:FCB109 FLX103:FLX109 FVT103:FVT109 GFP103:GFP109 GPL103:GPL109 GZH103:GZH109 HJD103:HJD109 HSZ103:HSZ109 ICV103:ICV109 IMR103:IMR109 IWN103:IWN109 JGJ103:JGJ109 JQF103:JQF109 KAB103:KAB109 KJX103:KJX109 KTT103:KTT109 LDP103:LDP109 LNL103:LNL109 LXH103:LXH109 MHD103:MHD109 MQZ103:MQZ109 NAV103:NAV109 NKR103:NKR109 NUN103:NUN109 OEJ103:OEJ109 OOF103:OOF109 OYB103:OYB109 PHX103:PHX109 PRT103:PRT109 QBP103:QBP109 QLL103:QLL109 QVH103:QVH109 RFD103:RFD109 ROZ103:ROZ109 RYV103:RYV109 SIR103:SIR109 SSN103:SSN109 TCJ103:TCJ109 TMF103:TMF109 TWB103:TWB109 UFX103:UFX109 UPT103:UPT109 UZP103:UZP109 VJL103:VJL109 VTH103:VTH109 WDD103:WDD109 WMZ103:WMZ109 ADL178:ADL183 ANH178:ANH183 AXD178:AXD183 BGZ178:BGZ183 BQV178:BQV183 CAR178:CAR183 CKN178:CKN183 CUJ178:CUJ183 DEF178:DEF183 DOB178:DOB183 DXX178:DXX183 EHT178:EHT183 ERP178:ERP183 FBL178:FBL183 FLH178:FLH183 FVD178:FVD183 GEZ178:GEZ183 GOV178:GOV183 GYR178:GYR183 HIN178:HIN183 HSJ178:HSJ183 ICF178:ICF183 IMB178:IMB183 IVX178:IVX183 JFT178:JFT183 JPP178:JPP183 JZL178:JZL183 KJH178:KJH183 KTD178:KTD183 LCZ178:LCZ183 LMV178:LMV183 LWR178:LWR183 MGN178:MGN183 MQJ178:MQJ183 NAF178:NAF183 NKB178:NKB183 NTX178:NTX183 ODT178:ODT183 ONP178:ONP183 OXL178:OXL183 PHH178:PHH183 PRD178:PRD183 QAZ178:QAZ183 QKV178:QKV183 QUR178:QUR183 REN178:REN183 ROJ178:ROJ183 RYF178:RYF183 SIB178:SIB183 SRX178:SRX183 TBT178:TBT183 TLP178:TLP183 TVL178:TVL183 UFH178:UFH183 UPD178:UPD183 UYZ178:UYZ183 VIV178:VIV183 VSR178:VSR183 WCN178:WCN183 WMJ178:WMJ183 WWF178:WWF183 X183 O182 JK182 TG182 ADC182 AMY182 AWU182 BGQ182 BQM182 CAI182 CKE182 CUA182 DDW182 DNS182 DXO182 EHK182 ERG182 FBC182 FKY182 FUU182 GEQ182 GOM182 GYI182 HIE182 HSA182 IBW182 ILS182 IVO182 JFK182 JPG182 JZC182 KIY182 KSU182 LCQ182 LMM182 LWI182 MGE182 MQA182 MZW182 NJS182 NTO182 ODK182 ONG182 OXC182 PGY182 PQU182 QAQ182 QKM182 QUI182 REE182 ROA182 RXW182 SHS182 SRO182 TBK182 TLG182 TVC182 UEY182 UOU182 UYQ182 VIM182 VSI182 WCE182 WMA182 WVW182 JT178:JT183 KC192:KC196 TY192:TY196 ADU192:ADU196 ANQ192:ANQ196 AXM192:AXM196 BHI192:BHI196 BRE192:BRE196 CBA192:CBA196 CKW192:CKW196 CUS192:CUS196 DEO192:DEO196 DOK192:DOK196 DYG192:DYG196 EIC192:EIC196 ERY192:ERY196 FBU192:FBU196 FLQ192:FLQ196 FVM192:FVM196 GFI192:GFI196 GPE192:GPE196 GZA192:GZA196 HIW192:HIW196 HSS192:HSS196 ICO192:ICO196 IMK192:IMK196 IWG192:IWG196 JGC192:JGC196 JPY192:JPY196 JZU192:JZU196 KJQ192:KJQ196 KTM192:KTM196 LDI192:LDI196 LNE192:LNE196 LXA192:LXA196 MGW192:MGW196 MQS192:MQS196 NAO192:NAO196 NKK192:NKK196 NUG192:NUG196 OEC192:OEC196 ONY192:ONY196 OXU192:OXU196 PHQ192:PHQ196 PRM192:PRM196 QBI192:QBI196 QLE192:QLE196 QVA192:QVA196 REW192:REW196 ROS192:ROS196 RYO192:RYO196 SIK192:SIK196 SSG192:SSG196 TCC192:TCC196 TLY192:TLY196 TVU192:TVU196 UFQ192:UFQ196 UPM192:UPM196 UZI192:UZI196 VJE192:VJE196 VTA192:VTA196 WCW192:WCW196 WMS192:WMS196 WWE237:WWE244 WMI237:WMI244 W215:X215 WWE219:WWE226 JS219:JS226 TO219:TO226 ADK219:ADK226 ANG219:ANG226 AXC219:AXC226 BGY219:BGY226 BQU219:BQU226 CAQ219:CAQ226 CKM219:CKM226 CUI219:CUI226 DEE219:DEE226 DOA219:DOA226 DXW219:DXW226 EHS219:EHS226 ERO219:ERO226 FBK219:FBK226 FLG219:FLG226 FVC219:FVC226 GEY219:GEY226 GOU219:GOU226 GYQ219:GYQ226 HIM219:HIM226 HSI219:HSI226 ICE219:ICE226 IMA219:IMA226 IVW219:IVW226 JFS219:JFS226 JPO219:JPO226 JZK219:JZK226 KJG219:KJG226 KTC219:KTC226 LCY219:LCY226 LMU219:LMU226 LWQ219:LWQ226 MGM219:MGM226 MQI219:MQI226 NAE219:NAE226 NKA219:NKA226 NTW219:NTW226 ODS219:ODS226 ONO219:ONO226 OXK219:OXK226 PHG219:PHG226 PRC219:PRC226 QAY219:QAY226 QKU219:QKU226 QUQ219:QUQ226 REM219:REM226 ROI219:ROI226 RYE219:RYE226 SIA219:SIA226 SRW219:SRW226 TBS219:TBS226 TLO219:TLO226 TVK219:TVK226 UFG219:UFG226 UPC219:UPC226 UYY219:UYY226 VIU219:VIU226 VSQ219:VSQ226 WCM219:WCM226 WMI219:WMI226 JS237:JS244 TO237:TO244 ADK237:ADK244 ANG237:ANG244 AXC237:AXC244 BGY237:BGY244 BQU237:BQU244 CAQ237:CAQ244 CKM237:CKM244 CUI237:CUI244 DEE237:DEE244 DOA237:DOA244 DXW237:DXW244 EHS237:EHS244 ERO237:ERO244 FBK237:FBK244 FLG237:FLG244 FVC237:FVC244 GEY237:GEY244 GOU237:GOU244 GYQ237:GYQ244 HIM237:HIM244 HSI237:HSI244 ICE237:ICE244 IMA237:IMA244 IVW237:IVW244 JFS237:JFS244 JPO237:JPO244 JZK237:JZK244 KJG237:KJG244 KTC237:KTC244 LCY237:LCY244 LMU237:LMU244 LWQ237:LWQ244 MGM237:MGM244 MQI237:MQI244 NAE237:NAE244 NKA237:NKA244 NTW237:NTW244 ODS237:ODS244 ONO237:ONO244 OXK237:OXK244 PHG237:PHG244 PRC237:PRC244 QAY237:QAY244 QKU237:QKU244 QUQ237:QUQ244 REM237:REM244 ROI237:ROI244 RYE237:RYE244 SIA237:SIA244 SRW237:SRW244 TBS237:TBS244 TLO237:TLO244 TVK237:TVK244 UFG237:UFG244 UPC237:UPC244 UYY237:UYY244 VIU237:VIU244 VSQ237:VSQ244 WCM237:WCM244 R15:R16 R9:R10 V15:W15 V9:W9">
      <formula1>900</formula1>
    </dataValidation>
    <dataValidation type="decimal" allowBlank="1" showErrorMessage="1" errorTitle="Ошибка" error="Допускается ввод только действительных чисел!" sqref="WWH196:WWI196 WML196:WMM196 Q182:R182 JM182:JN182 TI182:TJ182 ADE182:ADF182 ANA182:ANB182 AWW182:AWX182 BGS182:BGT182 BQO182:BQP182 CAK182:CAL182 CKG182:CKH182 CUC182:CUD182 DDY182:DDZ182 DNU182:DNV182 DXQ182:DXR182 EHM182:EHN182 ERI182:ERJ182 FBE182:FBF182 FLA182:FLB182 FUW182:FUX182 GES182:GET182 GOO182:GOP182 GYK182:GYL182 HIG182:HIH182 HSC182:HSD182 IBY182:IBZ182 ILU182:ILV182 IVQ182:IVR182 JFM182:JFN182 JPI182:JPJ182 JZE182:JZF182 KJA182:KJB182 KSW182:KSX182 LCS182:LCT182 LMO182:LMP182 LWK182:LWL182 MGG182:MGH182 MQC182:MQD182 MZY182:MZZ182 NJU182:NJV182 NTQ182:NTR182 ODM182:ODN182 ONI182:ONJ182 OXE182:OXF182 PHA182:PHB182 PQW182:PQX182 QAS182:QAT182 QKO182:QKP182 QUK182:QUL182 REG182:REH182 ROC182:ROD182 RXY182:RXZ182 SHU182:SHV182 SRQ182:SRR182 TBM182:TBN182 TLI182:TLJ182 TVE182:TVF182 UFA182:UFB182 UOW182:UOX182 UYS182:UYT182 VIO182:VIP182 VSK182:VSL182 WCG182:WCH182 WMC182:WMD182 WVY182:WVZ182 Z196:AA196 JV196:JW196 TR196:TS196 ADN196:ADO196 ANJ196:ANK196 AXF196:AXG196 BHB196:BHC196 BQX196:BQY196 CAT196:CAU196 CKP196:CKQ196 CUL196:CUM196 DEH196:DEI196 DOD196:DOE196 DXZ196:DYA196 EHV196:EHW196 ERR196:ERS196 FBN196:FBO196 FLJ196:FLK196 FVF196:FVG196 GFB196:GFC196 GOX196:GOY196 GYT196:GYU196 HIP196:HIQ196 HSL196:HSM196 ICH196:ICI196 IMD196:IME196 IVZ196:IWA196 JFV196:JFW196 JPR196:JPS196 JZN196:JZO196 KJJ196:KJK196 KTF196:KTG196 LDB196:LDC196 LMX196:LMY196 LWT196:LWU196 MGP196:MGQ196 MQL196:MQM196 NAH196:NAI196 NKD196:NKE196 NTZ196:NUA196 ODV196:ODW196 ONR196:ONS196 OXN196:OXO196 PHJ196:PHK196 PRF196:PRG196 QBB196:QBC196 QKX196:QKY196 QUT196:QUU196 REP196:REQ196 ROL196:ROM196 RYH196:RYI196 SID196:SIE196 SRZ196:SSA196 TBV196:TBW196 TLR196:TLS196 TVN196:TVO196 UFJ196:UFK196 UPF196:UPG196 UZB196:UZC196 VIX196:VIY196 VST196:VSU196 WCP196:WCQ196 X210 O119:P119 O109:P109 AA119:AB119 AA109:AB109">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2 WWC55 WMQ196 WWM196 Q210 WWB182 VJJ119 WMG37 WMG91:WMG92 WMG148 WWC37 WMG73 WWC73 WMG130 WWC91:WWC92 WWC130 WMG166 WWC166 G9:G10 K9:K10 O9:O10 JR182 TN182 VJJ109 VTF109 WDB109 WMX109 VTF119 WWT109 ADJ182 WWC148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6:S167 JO166:JO167 TK166:TK167 ADG166:ADG167 ANC166:ANC167 AWY166:AWY167 BGU166:BGU167 BQQ166:BQQ167 CAM166:CAM167 CKI166:CKI167 CUE166:CUE167 DEA166:DEA167 DNW166:DNW167 DXS166:DXS167 EHO166:EHO167 ERK166:ERK167 FBG166:FBG167 FLC166:FLC167 FUY166:FUY167 GEU166:GEU167 GOQ166:GOQ167 GYM166:GYM167 HII166:HII167 HSE166:HSE167 ICA166:ICA167 ILW166:ILW167 IVS166:IVS167 JFO166:JFO167 JPK166:JPK167 JZG166:JZG167 KJC166:KJC167 KSY166:KSY167 LCU166:LCU167 LMQ166:LMQ167 LWM166:LWM167 MGI166:MGI167 MQE166:MQE167 NAA166:NAA167 NJW166:NJW167 NTS166:NTS167 ODO166:ODO167 ONK166:ONK167 OXG166:OXG167 PHC166:PHC167 PQY166:PQY167 QAU166:QAU167 QKQ166:QKQ167 QUM166:QUM167 REI166:REI167 ROE166:ROE167 RYA166:RYA167 SHW166:SHW167 SRS166:SRS167 TBO166:TBO167 TLK166:TLK167 TVG166:TVG167 UFC166:UFC167 UOY166:UOY167 UYU166:UYU167 VIQ166:VIQ167 VSM166:VSM167 WCI166:WCI167 WME166:WME167 WWA166:WWA167 JQ166 TM166 ADI166 ANE166 AXA166 BGW166 BQS166 CAO166 CKK166 CUG166 DEC166 DNY166 DXU166 EHQ166 ERM166 FBI166 FLE166 FVA166 GEW166 GOS166 GYO166 HIK166 HSG166 ICC166 ILY166 IVU166 JFQ166 JPM166 JZI166 KJE166 KTA166 LCW166 LMS166 LWO166 MGK166 MQG166 NAC166 NJY166 NTU166 ODQ166 ONM166 OXI166 PHE166 PRA166 QAW166 QKS166 QUO166 REK166 ROG166 RYC166 SHY166 SRU166 TBQ166 TLM166 TVI166 UFE166 UPA166 UYW166 VIS166 VSO166 WCK166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0:S131 JO130:JO131 TK130:TK131 ADG130:ADG131 ANC130:ANC131 AWY130:AWY131 BGU130:BGU131 BQQ130:BQQ131 CAM130:CAM131 CKI130:CKI131 CUE130:CUE131 DEA130:DEA131 DNW130:DNW131 DXS130:DXS131 EHO130:EHO131 ERK130:ERK131 FBG130:FBG131 FLC130:FLC131 FUY130:FUY131 GEU130:GEU131 GOQ130:GOQ131 GYM130:GYM131 HII130:HII131 HSE130:HSE131 ICA130:ICA131 ILW130:ILW131 IVS130:IVS131 JFO130:JFO131 JPK130:JPK131 JZG130:JZG131 KJC130:KJC131 KSY130:KSY131 LCU130:LCU131 LMQ130:LMQ131 LWM130:LWM131 MGI130:MGI131 MQE130:MQE131 NAA130:NAA131 NJW130:NJW131 NTS130:NTS131 ODO130:ODO131 ONK130:ONK131 OXG130:OXG131 PHC130:PHC131 PQY130:PQY131 QAU130:QAU131 QKQ130:QKQ131 QUM130:QUM131 REI130:REI131 ROE130:ROE131 RYA130:RYA131 SHW130:SHW131 SRS130:SRS131 TBO130:TBO131 TLK130:TLK131 TVG130:TVG131 UFC130:UFC131 UOY130:UOY131 UYU130:UYU131 VIQ130:VIQ131 VSM130:VSM131 WCI130:WCI131 WME130:WME131 WWA130:WWA131 U130 JQ130 TM130 ADI130 ANE130 AXA130 BGW130 BQS130 CAO130 CKK130 CUG130 DEC130 DNY130 DXU130 EHQ130 ERM130 FBI130 FLE130 FVA130 GEW130 GOS130 GYO130 HIK130 HSG130 ICC130 ILY130 IVU130 JFQ130 JPM130 JZI130 KJE130 KTA130 LCW130 LMS130 LWO130 MGK130 MQG130 NAC130 NJY130 NTU130 ODQ130 ONM130 OXI130 PHE130 PRA130 QAW130 QKS130 QUO130 REK130 ROG130 RYC130 SHY130 SRU130 TBQ130 TLM130 TVI130 UFE130 UPA130 UYW130 VIS130 VSO130 WCK130 S148:S149 JO148:JO149 TK148:TK149 ADG148:ADG149 ANC148:ANC149 AWY148:AWY149 BGU148:BGU149 BQQ148:BQQ149 CAM148:CAM149 CKI148:CKI149 CUE148:CUE149 DEA148:DEA149 DNW148:DNW149 DXS148:DXS149 EHO148:EHO149 ERK148:ERK149 FBG148:FBG149 FLC148:FLC149 FUY148:FUY149 GEU148:GEU149 GOQ148:GOQ149 GYM148:GYM149 HII148:HII149 HSE148:HSE149 ICA148:ICA149 ILW148:ILW149 IVS148:IVS149 JFO148:JFO149 JPK148:JPK149 JZG148:JZG149 KJC148:KJC149 KSY148:KSY149 LCU148:LCU149 LMQ148:LMQ149 LWM148:LWM149 MGI148:MGI149 MQE148:MQE149 NAA148:NAA149 NJW148:NJW149 NTS148:NTS149 ODO148:ODO149 ONK148:ONK149 OXG148:OXG149 PHC148:PHC149 PQY148:PQY149 QAU148:QAU149 QKQ148:QKQ149 QUM148:QUM149 REI148:REI149 ROE148:ROE149 RYA148:RYA149 SHW148:SHW149 SRS148:SRS149 TBO148:TBO149 TLK148:TLK149 TVG148:TVG149 UFC148:UFC149 UOY148:UOY149 UYU148:UYU149 VIQ148:VIQ149 VSM148:VSM149 WCI148:WCI149 WME148:WME149 WWA148:WWA149 U148 JQ148 TM148 ADI148 ANE148 AXA148 BGW148 BQS148 CAO148 CKK148 CUG148 DEC148 DNY148 DXU148 EHQ148 ERM148 FBI148 FLE148 FVA148 GEW148 GOS148 GYO148 HIK148 HSG148 ICC148 ILY148 IVU148 JFQ148 JPM148 JZI148 KJE148 KTA148 LCW148 LMS148 LWO148 MGK148 MQG148 NAC148 NJY148 NTU148 ODQ148 ONM148 OXI148 PHE148 PRA148 QAW148 QKS148 QUO148 REK148 ROG148 RYC148 SHY148 SRU148 TBQ148 TLM148 TVI148 UFE148 UPA148 UYW148 VIS148 VSO148 WCK148 KH109 UD109 ADZ109 ANV109 AXR109 BHN109 BRJ109 CBF109 CLB109 CUX109 DET109 DOP109 DYL109 EIH109 ESD109 FBZ109 FLV109 FVR109 GFN109 GPJ109 GZF109 HJB109 HSX109 ICT109 IMP109 IWL109 JGH109 JQD109 JZZ109 KJV109 KTR109 LDN109 LNJ109 LXF109 MHB109 MQX109 NAT109 NKP109 NUL109 OEH109 OOD109 OXZ109 PHV109 PRR109 QBN109 QLJ109 QVF109 RFB109 ROX109 RYT109 SIP109 SSL109 TCH109 TMD109 TVZ109 UFV109 UPR109 UZN109 ANF182 AXB182 BGX182 BQT182 CAP182 CKL182 CUH182 DED182 DNZ182 DXV182 EHR182 ERN182 FBJ182 FLF182 FVB182 GEX182 GOT182 GYP182 HIL182 HSH182 ICD182 ILZ182 IVV182 JFR182 JPN182 JZJ182 KJF182 KTB182 LCX182 LMT182 LWP182 MGL182 MQH182 NAD182 NJZ182 NTV182 ODR182 ONN182 OXJ182 PHF182 PRB182 QAX182 QKT182 QUP182 REL182 ROH182 RYD182 SHZ182 SRV182 TBR182 TLN182 TVJ182 UFF182 UPB182 UYX182 VIT182 VSP182 WCL182 WMH182 WWD182 WDB119 WMX119 WWT119 UZN119 KF119 UB119 ADX119 ANT119 AXP119 BHL119 BRH119 CBD119 CKZ119 CUV119 DER119 DON119 DYJ119 EIF119 ESB119 FBX119 FLT119 FVP119 GFL119 GPH119 GZD119 HIZ119 HSV119 ICR119 IMN119 IWJ119 JGF119 JQB119 JZX119 KJT119 KTP119 LDL119 LNH119 LXD119 MGZ119 MQV119 NAR119 NKN119 NUJ119 OEF119 OOB119 OXX119 PHT119 PRP119 QBL119 QLH119 QVD119 REZ119 ROV119 RYR119 SIN119 SSJ119 TCF119 TMB119 TVX119 UFT119 UPP119 UZL119 VJH119 VTD119 WCZ119 WMV119 WWR119 KH119 UD119 ADZ119 ANV119 AXR119 BHN119 BRJ119 CBF119 CLB119 CUX119 DET119 DOP119 DYL119 EIH119 ESD119 FBZ119 FLV119 FVR119 GFN119 GPJ119 GZF119 HJB119 HSX119 ICT119 IMP119 IWL119 JGH119 JQD119 JZZ119 KJV119 KTR119 LDN119 LNJ119 LXF119 MHB119 MQX119 NAT119 NKP119 NUL119 OEH119 OOD119 OXZ119 PHV119 PRR119 QBN119 QLJ119 QVF119 RFB119 ROX119 RYT119 SIP119 SSL119 TCH119 TMD119 TVZ119 UFV119 UPR119 X119 T182 JP182 TL182 ADH182 AND182 AWZ182 BGV182 BQR182 CAN182 CKJ182 CUF182 DEB182 DNX182 DXT182 EHP182 ERL182 FBH182 FLD182 FUZ182 GEV182 GOR182 GYN182 HIJ182 HSF182 ICB182 ILX182 IVT182 JFP182 JPL182 JZH182 KJD182 KSZ182 LCV182 LMR182 LWN182 MGJ182 MQF182 NAB182 NJX182 NTT182 ODP182 ONL182 OXH182 PHD182 PQZ182 QAV182 QKR182 QUN182 REJ182 ROF182 RYB182 SHX182 SRT182 TBP182 TLL182 TVH182 UFD182 UOZ182 UYV182 VIR182 VSN182 WCJ182 V196 JR196 TN196 ADJ196 ANF196 AXB196 BGX196 BQT196 CAP196 CKL196 CUH196 DED196 DNZ196 DXV196 EHR196 ERN196 FBJ196 FLF196 FVB196 GEX196 GOT196 GYP196 HIL196 HSH196 ICD196 ILZ196 IVV196 JFR196 JPN196 JZJ196 KJF196 KTB196 LCX196 LMT196 LWP196 MGL196 MQH196 NAD196 NJZ196 NTV196 ODR196 ONN196 OXJ196 PHF196 PRB196 QAX196 QKT196 QUP196 REL196 ROH196 RYD196 SHZ196 SRV196 TBR196 TLN196 TVJ196 UFF196 UPB196 UYX196 VIT196 VSP196 WCL196 WMH196 WWD196 R196 JN196 TJ196 ADF196 ANB196 AWX196 BGT196 BQP196 CAL196 CKH196 CUD196 DDZ196 DNV196 DXR196 EHN196 ERJ196 FBF196 FLB196 FUX196 GET196 GOP196 GYL196 HIH196 HSD196 IBZ196 ILV196 IVR196 JFN196 JPJ196 JZF196 KJB196 KSX196 LCT196 LMP196 LWL196 MGH196 MQD196 MZZ196 NJV196 NTR196 ODN196 ONJ196 OXF196 PHB196 PQX196 QAT196 QKP196 QUL196 REH196 ROD196 RXZ196 SHV196 SRR196 TBN196 TLJ196 TVF196 UFB196 UOX196 UYT196 VIP196 VSL196 WCH196 WMD196 WVZ196 N196 JJ196 TF196 ADB196 AMX196 AWT196 BGP196 BQL196 CAH196 CKD196 CTZ196 DDV196 DNR196 DXN196 EHJ196 ERF196 FBB196 FKX196 FUT196 GEP196 GOL196 GYH196 HID196 HRZ196 IBV196 ILR196 IVN196 JFJ196 JPF196 JZB196 KIX196 KST196 LCP196 LML196 LWH196 MGD196 MPZ196 MZV196 NJR196 NTN196 ODJ196 ONF196 OXB196 PGX196 PQT196 QAP196 QKL196 QUH196 RED196 RNZ196 RXV196 SHR196 SRN196 TBJ196 TLF196 TVB196 UEX196 UOT196 UYP196 VIL196 VSH196 WCD196 WLZ196 WVV196 AC196:AC197 JY196:JY197 TU196:TU197 ADQ196:ADQ197 ANM196:ANM197 AXI196:AXI197 BHE196:BHE197 BRA196:BRA197 CAW196:CAW197 CKS196:CKS197 CUO196:CUO197 DEK196:DEK197 DOG196:DOG197 DYC196:DYC197 EHY196:EHY197 ERU196:ERU197 FBQ196:FBQ197 FLM196:FLM197 FVI196:FVI197 GFE196:GFE197 GPA196:GPA197 GYW196:GYW197 HIS196:HIS197 HSO196:HSO197 ICK196:ICK197 IMG196:IMG197 IWC196:IWC197 JFY196:JFY197 JPU196:JPU197 JZQ196:JZQ197 KJM196:KJM197 KTI196:KTI197 LDE196:LDE197 LNA196:LNA197 LWW196:LWW197 MGS196:MGS197 MQO196:MQO197 NAK196:NAK197 NKG196:NKG197 NUC196:NUC197 ODY196:ODY197 ONU196:ONU197 OXQ196:OXQ197 PHM196:PHM197 PRI196:PRI197 QBE196:QBE197 QLA196:QLA197 QUW196:QUW197 RES196:RES197 ROO196:ROO197 RYK196:RYK197 SIG196:SIG197 SSC196:SSC197 TBY196:TBY197 TLU196:TLU197 TVQ196:TVQ197 UFM196:UFM197 UPI196:UPI197 UZE196:UZE197 VJA196:VJA197 VSW196:VSW197 WCS196:WCS197 WMO196:WMO197 WWK196:WWK197 KA196 TW196 ADS196 ANO196 AXK196 BHG196 BRC196 CAY196 CKU196 CUQ196 DEM196 DOI196 DYE196 EIA196 ERW196 FBS196 FLO196 FVK196 GFG196 GPC196 GYY196 HIU196 HSQ196 ICM196 IMI196 IWE196 JGA196 JPW196 JZS196 KJO196 KTK196 LDG196 LNC196 LWY196 MGU196 MQQ196 NAM196 NKI196 NUE196 OEA196 ONW196 OXS196 PHO196 PRK196 QBG196 QLC196 QUY196 REU196 ROQ196 RYM196 SII196 SSE196 TCA196 TLW196 TVS196 UFO196 UPK196 UZG196 VJC196 VSY196 WCU196 WMG225 WWC225 S225 JO225 TK225 ADG225 ANC225 AWY225 BGU225 BQQ225 CAM225 CKI225 CUE225 DEA225 DNW225 DXS225 EHO225 ERK225 FBG225 FLC225 FUY225 GEU225 GOQ225 GYM225 HII225 HSE225 ICA225 ILW225 IVS225 JFO225 JPK225 JZG225 KJC225 KSY225 LCU225 LMQ225 LWM225 MGI225 MQE225 NAA225 NJW225 NTS225 ODO225 ONK225 OXG225 PHC225 PQY225 QAU225 QKQ225 QUM225 REI225 ROE225 RYA225 SHW225 SRS225 TBO225 TLK225 TVG225 UFC225 UOY225 UYU225 VIQ225 VSM225 WCI225 WME225 WWA225 JQ225 TM225 ADI225 ANE225 AXA225 BGW225 BQS225 CAO225 CKK225 CUG225 DEC225 DNY225 DXU225 EHQ225 ERM225 FBI225 FLE225 FVA225 GEW225 GOS225 GYO225 HIK225 HSG225 ICC225 ILY225 IVU225 JFQ225 JPM225 JZI225 KJE225 KTA225 LCW225 LMS225 LWO225 MGK225 MQG225 NAC225 NJY225 NTU225 ODQ225 ONM225 OXI225 PHE225 PRA225 QAW225 QKS225 QUO225 REK225 ROG225 RYC225 SHY225 SRU225 TBQ225 TLM225 TVI225 UFE225 UPA225 UYW225 VIS225 VSO225 WCK225 U225 U73 U37 AE196 JO243 S243 WWC243 WMG243 WCK243 VSO243 VIS243 UYW243 UPA243 UFE243 TVI243 TLM243 TBQ243 SRU243 SHY243 RYC243 ROG243 REK243 QUO243 QKS243 QAW243 PRA243 PHE243 OXI243 ONM243 ODQ243 NTU243 NJY243 NAC243 MQG243 MGK243 LWO243 LMS243 LCW243 KTA243 KJE243 JZI243 JPM243 JFQ243 IVU243 ILY243 ICC243 HSG243 HIK243 GYO243 GOS243 GEW243 FVA243 FLE243 FBI243 ERM243 EHQ243 DXU243 DNY243 DEC243 CUG243 CKK243 CAO243 BQS243 BGW243 AXA243 ANE243 ADI243 TM243 TK243 JQ243 WWA243 WME243 WCI243 VSM243 VIQ243 UYU243 UOY243 UFC243 TVG243 TLK243 TBO243 SRS243 SHW243 RYA243 ROE243 REI243 QUM243 QKQ243 QAU243 PQY243 PHC243 OXG243 ONK243 ODO243 NTS243 NJW243 NAA243 MQE243 MGI243 LWM243 LMQ243 LCU243 KSY243 KJC243 JZG243 JPK243 JFO243 IVS243 ILW243 ICA243 HSE243 HII243 GYM243 GOQ243 GEU243 FUY243 FLC243 FBG243 ERK243 EHO243 DXS243 DNW243 DEA243 CUE243 CKI243 CAM243 BQQ243 BGU243 AWY243 ANC243 ADG243 U243 S9:S10 S15:S16 U55 U166 V182 U91:U92 WWR109:WWR110 WMV109:WMV110 WCZ109:WCZ110 VTD109:VTD110 VJH109:VJH110 UZL109:UZL110 UPP109:UPP110 UFT109:UFT110 TVX109:TVX110 TMB109:TMB110 TCF109:TCF110 SSJ109:SSJ110 SIN109:SIN110 RYR109:RYR110 ROV109:ROV110 REZ109:REZ110 QVD109:QVD110 QLH109:QLH110 QBL109:QBL110 PRP109:PRP110 PHT109:PHT110 OXX109:OXX110 OOB109:OOB110 OEF109:OEF110 NUJ109:NUJ110 NKN109:NKN110 NAR109:NAR110 MQV109:MQV110 MGZ109:MGZ110 LXD109:LXD110 LNH109:LNH110 LDL109:LDL110 KTP109:KTP110 KJT109:KJT110 JZX109:JZX110 JQB109:JQB110 JGF109:JGF110 IWJ109:IWJ110 IMN109:IMN110 ICR109:ICR110 HSV109:HSV110 HIZ109:HIZ110 GZD109:GZD110 GPH109:GPH110 GFL109:GFL110 FVP109:FVP110 FLT109:FLT110 FBX109:FBX110 ESB109:ESB110 EIF109:EIF110 DYJ109:DYJ110 DON109:DON110 DER109:DER110 CUV109:CUV110 CKZ109:CKZ110 CBD109:CBD110 BRH109:BRH110 BHL109:BHL110 AXP109:AXP110 ANT109:ANT110 ADX109:ADX110 UB109:UB110 KF109:KF110 X109:X110 Z109 Z119 AJ119 AJ109:AJ110 AL109 AL11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6:WMF167 WWB166:WWB167 WMW119 WMF130:WMF131 WWB130:WWB131 WMF148:WMF149 WWB148:WWB149 WMD91:WMD92 WVZ91:WVZ92 WMF37 WMF73 WWB37 WWB73 WMW109 WWS109 WMF55 I291 WWS119 J267:L267 WWB55 R259:T259 J263:L263 U182 JQ182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6:R167 JN166:JN167 TJ166:TJ167 ADF166:ADF167 ANB166:ANB167 AWX166:AWX167 BGT166:BGT167 BQP166:BQP167 CAL166:CAL167 CKH166:CKH167 CUD166:CUD167 DDZ166:DDZ167 DNV166:DNV167 DXR166:DXR167 EHN166:EHN167 ERJ166:ERJ167 FBF166:FBF167 FLB166:FLB167 FUX166:FUX167 GET166:GET167 GOP166:GOP167 GYL166:GYL167 HIH166:HIH167 HSD166:HSD167 IBZ166:IBZ167 ILV166:ILV167 IVR166:IVR167 JFN166:JFN167 JPJ166:JPJ167 JZF166:JZF167 KJB166:KJB167 KSX166:KSX167 LCT166:LCT167 LMP166:LMP167 LWL166:LWL167 MGH166:MGH167 MQD166:MQD167 MZZ166:MZZ167 NJV166:NJV167 NTR166:NTR167 ODN166:ODN167 ONJ166:ONJ167 OXF166:OXF167 PHB166:PHB167 PQX166:PQX167 QAT166:QAT167 QKP166:QKP167 QUL166:QUL167 REH166:REH167 ROD166:ROD167 RXZ166:RXZ167 SHV166:SHV167 SRR166:SRR167 TBN166:TBN167 TLJ166:TLJ167 TVF166:TVF167 UFB166:UFB167 UOX166:UOX167 UYT166:UYT167 VIP166:VIP167 VSL166:VSL167 WCH166:WCH167 WMD166:WMD167 WVZ166:WVZ167 T166:T167 JP166:JP167 TL166:TL167 ADH166:ADH167 AND166:AND167 AWZ166:AWZ167 BGV166:BGV167 BQR166:BQR167 CAN166:CAN167 CKJ166:CKJ167 CUF166:CUF167 DEB166:DEB167 DNX166:DNX167 DXT166:DXT167 EHP166:EHP167 ERL166:ERL167 FBH166:FBH167 FLD166:FLD167 FUZ166:FUZ167 GEV166:GEV167 GOR166:GOR167 GYN166:GYN167 HIJ166:HIJ167 HSF166:HSF167 ICB166:ICB167 ILX166:ILX167 IVT166:IVT167 JFP166:JFP167 JPL166:JPL167 JZH166:JZH167 KJD166:KJD167 KSZ166:KSZ167 LCV166:LCV167 LMR166:LMR167 LWN166:LWN167 MGJ166:MGJ167 MQF166:MQF167 NAB166:NAB167 NJX166:NJX167 NTT166:NTT167 ODP166:ODP167 ONL166:ONL167 OXH166:OXH167 PHD166:PHD167 PQZ166:PQZ167 QAV166:QAV167 QKR166:QKR167 QUN166:QUN167 REJ166:REJ167 ROF166:ROF167 RYB166:RYB167 SHX166:SHX167 SRT166:SRT167 TBP166:TBP167 TLL166:TLL167 TVH166:TVH167 UFD166:UFD167 UOZ166:UOZ167 UYV166:UYV167 VIR166:VIR167 VSN166:VSN167 WCJ166:WCJ167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0:R131 JN130:JN131 TJ130:TJ131 ADF130:ADF131 ANB130:ANB131 AWX130:AWX131 BGT130:BGT131 BQP130:BQP131 CAL130:CAL131 CKH130:CKH131 CUD130:CUD131 DDZ130:DDZ131 DNV130:DNV131 DXR130:DXR131 EHN130:EHN131 ERJ130:ERJ131 FBF130:FBF131 FLB130:FLB131 FUX130:FUX131 GET130:GET131 GOP130:GOP131 GYL130:GYL131 HIH130:HIH131 HSD130:HSD131 IBZ130:IBZ131 ILV130:ILV131 IVR130:IVR131 JFN130:JFN131 JPJ130:JPJ131 JZF130:JZF131 KJB130:KJB131 KSX130:KSX131 LCT130:LCT131 LMP130:LMP131 LWL130:LWL131 MGH130:MGH131 MQD130:MQD131 MZZ130:MZZ131 NJV130:NJV131 NTR130:NTR131 ODN130:ODN131 ONJ130:ONJ131 OXF130:OXF131 PHB130:PHB131 PQX130:PQX131 QAT130:QAT131 QKP130:QKP131 QUL130:QUL131 REH130:REH131 ROD130:ROD131 RXZ130:RXZ131 SHV130:SHV131 SRR130:SRR131 TBN130:TBN131 TLJ130:TLJ131 TVF130:TVF131 UFB130:UFB131 UOX130:UOX131 UYT130:UYT131 VIP130:VIP131 VSL130:VSL131 WCH130:WCH131 WMD130:WMD131 WVZ130:WVZ131 T130:T131 JP130:JP131 TL130:TL131 ADH130:ADH131 AND130:AND131 AWZ130:AWZ131 BGV130:BGV131 BQR130:BQR131 CAN130:CAN131 CKJ130:CKJ131 CUF130:CUF131 DEB130:DEB131 DNX130:DNX131 DXT130:DXT131 EHP130:EHP131 ERL130:ERL131 FBH130:FBH131 FLD130:FLD131 FUZ130:FUZ131 GEV130:GEV131 GOR130:GOR131 GYN130:GYN131 HIJ130:HIJ131 HSF130:HSF131 ICB130:ICB131 ILX130:ILX131 IVT130:IVT131 JFP130:JFP131 JPL130:JPL131 JZH130:JZH131 KJD130:KJD131 KSZ130:KSZ131 LCV130:LCV131 LMR130:LMR131 LWN130:LWN131 MGJ130:MGJ131 MQF130:MQF131 NAB130:NAB131 NJX130:NJX131 NTT130:NTT131 ODP130:ODP131 ONL130:ONL131 OXH130:OXH131 PHD130:PHD131 PQZ130:PQZ131 QAV130:QAV131 QKR130:QKR131 QUN130:QUN131 REJ130:REJ131 ROF130:ROF131 RYB130:RYB131 SHX130:SHX131 SRT130:SRT131 TBP130:TBP131 TLL130:TLL131 TVH130:TVH131 UFD130:UFD131 UOZ130:UOZ131 UYV130:UYV131 VIR130:VIR131 VSN130:VSN131 WCJ130:WCJ131 R148:R149 JN148:JN149 TJ148:TJ149 ADF148:ADF149 ANB148:ANB149 AWX148:AWX149 BGT148:BGT149 BQP148:BQP149 CAL148:CAL149 CKH148:CKH149 CUD148:CUD149 DDZ148:DDZ149 DNV148:DNV149 DXR148:DXR149 EHN148:EHN149 ERJ148:ERJ149 FBF148:FBF149 FLB148:FLB149 FUX148:FUX149 GET148:GET149 GOP148:GOP149 GYL148:GYL149 HIH148:HIH149 HSD148:HSD149 IBZ148:IBZ149 ILV148:ILV149 IVR148:IVR149 JFN148:JFN149 JPJ148:JPJ149 JZF148:JZF149 KJB148:KJB149 KSX148:KSX149 LCT148:LCT149 LMP148:LMP149 LWL148:LWL149 MGH148:MGH149 MQD148:MQD149 MZZ148:MZZ149 NJV148:NJV149 NTR148:NTR149 ODN148:ODN149 ONJ148:ONJ149 OXF148:OXF149 PHB148:PHB149 PQX148:PQX149 QAT148:QAT149 QKP148:QKP149 QUL148:QUL149 REH148:REH149 ROD148:ROD149 RXZ148:RXZ149 SHV148:SHV149 SRR148:SRR149 TBN148:TBN149 TLJ148:TLJ149 TVF148:TVF149 UFB148:UFB149 UOX148:UOX149 UYT148:UYT149 VIP148:VIP149 VSL148:VSL149 WCH148:WCH149 WMD148:WMD149 WVZ148:WVZ149 T148:T149 JP148:JP149 TL148:TL149 ADH148:ADH149 AND148:AND149 AWZ148:AWZ149 BGV148:BGV149 BQR148:BQR149 CAN148:CAN149 CKJ148:CKJ149 CUF148:CUF149 DEB148:DEB149 DNX148:DNX149 DXT148:DXT149 EHP148:EHP149 ERL148:ERL149 FBH148:FBH149 FLD148:FLD149 FUZ148:FUZ149 GEV148:GEV149 GOR148:GOR149 GYN148:GYN149 HIJ148:HIJ149 HSF148:HSF149 ICB148:ICB149 ILX148:ILX149 IVT148:IVT149 JFP148:JFP149 JPL148:JPL149 JZH148:JZH149 KJD148:KJD149 KSZ148:KSZ149 LCV148:LCV149 LMR148:LMR149 LWN148:LWN149 MGJ148:MGJ149 MQF148:MQF149 NAB148:NAB149 NJX148:NJX149 NTT148:NTT149 ODP148:ODP149 ONL148:ONL149 OXH148:OXH149 PHD148:PHD149 PQZ148:PQZ149 QAV148:QAV149 QKR148:QKR149 QUN148:QUN149 REJ148:REJ149 ROF148:ROF149 RYB148:RYB149 SHX148:SHX149 SRT148:SRT149 TBP148:TBP149 TLL148:TLL149 TVH148:TVH149 UFD148:UFD149 UOZ148:UOZ149 UYV148:UYV149 VIR148:VIR149 VSN148:VSN149 WCJ148:WCJ149 W109 KE109 UA109 ADW109 ANS109 AXO109 BHK109 BRG109 CBC109 CKY109 CUU109 DEQ109 DOM109 DYI109 EIE109 ESA109 FBW109 FLS109 FVO109 GFK109 GPG109 GZC109 HIY109 HSU109 ICQ109 IMM109 IWI109 JGE109 JQA109 JZW109 KJS109 KTO109 LDK109 LNG109 LXC109 MGY109 MQU109 NAQ109 NKM109 NUI109 OEE109 OOA109 OXW109 PHS109 PRO109 QBK109 QLG109 QVC109 REY109 ROU109 RYQ109 SIM109 SSI109 TCE109 TMA109 TVW109 UFS109 UPO109 UZK109 VJG109 VTC109 WCY109 WMU109 WWQ109 Y109 KG109 UC109 ADY109 ANU109 AXQ109 BHM109 BRI109 CBE109 CLA109 CUW109 DES109 DOO109 DYK109 EIG109 ESC109 FBY109 FLU109 FVQ109 GFM109 GPI109 GZE109 HJA109 HSW109 ICS109 IMO109 IWK109 JGG109 JQC109 JZY109 KJU109 KTQ109 LDM109 LNI109 LXE109 MHA109 MQW109 NAS109 NKO109 NUK109 OEG109 OOC109 OXY109 PHU109 PRQ109 QBM109 QLI109 QVE109 RFA109 ROW109 RYS109 SIO109 SSK109 TCG109 TMC109 TVY109 UFU109 UPQ109 UZM109 VJI109 VTE109 WDA109 TM182 ADI182 ANE182 AXA182 BGW182 BQS182 CAO182 CKK182 CUG182 DEC182 DNY182 DXU182 EHQ182 ERM182 FBI182 FLE182 FVA182 GEW182 GOS182 GYO182 HIK182 HSG182 ICC182 ILY182 IVU182 JFQ182 JPM182 JZI182 KJE182 KTA182 LCW182 LMS182 LWO182 MGK182 MQG182 NAC182 NJY182 NTU182 ODQ182 ONM182 OXI182 PHE182 PRA182 QAW182 QKS182 QUO182 REK182 ROG182 RYC182 SHY182 SRU182 TBQ182 TLM182 TVI182 UFE182 UPA182 UYW182 VIS182 VSO182 WCK182 WMG182 WWC182 S182 JO182 TK182 ADG182 ANC182 AWY182 BGU182 BQQ182 CAM182 CKI182 CUE182 DEA182 DNW182 DXS182 EHO182 ERK182 FBG182 FLC182 FUY182 GEU182 GOQ182 GYM182 HII182 HSE182 ICA182 ILW182 IVS182 JFO182 JPK182 JZG182 KJC182 KSY182 LCU182 LMQ182 LWM182 MGI182 MQE182 NAA182 NJW182 NTS182 ODO182 ONK182 OXG182 PHC182 PQY182 QAU182 QKQ182 QUM182 REI182 ROE182 RYA182 SHW182 SRS182 TBO182 TLK182 TVG182 UFC182 UOY182 UYU182 VIQ182 VSM182 WCI182 WME182 WWA182 W119 KE119 UA119 ADW119 ANS119 AXO119 BHK119 BRG119 CBC119 CKY119 CUU119 DEQ119 DOM119 DYI119 EIE119 ESA119 FBW119 FLS119 FVO119 GFK119 GPG119 GZC119 HIY119 HSU119 ICQ119 IMM119 IWI119 JGE119 JQA119 JZW119 KJS119 KTO119 LDK119 LNG119 LXC119 MGY119 MQU119 NAQ119 NKM119 NUI119 OEE119 OOA119 OXW119 PHS119 PRO119 QBK119 QLG119 QVC119 REY119 ROU119 RYQ119 SIM119 SSI119 TCE119 TMA119 TVW119 UFS119 UPO119 UZK119 VJG119 VTC119 WCY119 WMU119 WWQ119 Y119 KG119 UC119 ADY119 ANU119 AXQ119 BHM119 BRI119 CBE119 CLA119 CUW119 DES119 DOO119 DYK119 EIG119 ESC119 FBY119 FLU119 FVQ119 GFM119 GPI119 GZE119 HJA119 HSW119 ICS119 IMO119 IWK119 JGG119 JQC119 JZY119 KJU119 KTQ119 LDM119 LNI119 LXE119 MHA119 MQW119 NAS119 NKO119 NUK119 OEG119 OOC119 OXY119 PHU119 PRQ119 QBM119 QLI119 QVE119 RFA119 ROW119 RYS119 SIO119 SSK119 TCG119 TMC119 TVY119 UFU119 UPQ119 UZM119 VJI119 VTE119 WDA119 AD196:AD197 JZ196:JZ197 TV196:TV197 ADR196:ADR197 ANN196:ANN197 AXJ196:AXJ197 BHF196:BHF197 BRB196:BRB197 CAX196:CAX197 CKT196:CKT197 CUP196:CUP197 DEL196:DEL197 DOH196:DOH197 DYD196:DYD197 EHZ196:EHZ197 ERV196:ERV197 FBR196:FBR197 FLN196:FLN197 FVJ196:FVJ197 GFF196:GFF197 GPB196:GPB197 GYX196:GYX197 HIT196:HIT197 HSP196:HSP197 ICL196:ICL197 IMH196:IMH197 IWD196:IWD197 JFZ196:JFZ197 JPV196:JPV197 JZR196:JZR197 KJN196:KJN197 KTJ196:KTJ197 LDF196:LDF197 LNB196:LNB197 LWX196:LWX197 MGT196:MGT197 MQP196:MQP197 NAL196:NAL197 NKH196:NKH197 NUD196:NUD197 ODZ196:ODZ197 ONV196:ONV197 OXR196:OXR197 PHN196:PHN197 PRJ196:PRJ197 QBF196:QBF197 QLB196:QLB197 QUX196:QUX197 RET196:RET197 ROP196:ROP197 RYL196:RYL197 SIH196:SIH197 SSD196:SSD197 TBZ196:TBZ197 TLV196:TLV197 TVR196:TVR197 UFN196:UFN197 UPJ196:UPJ197 UZF196:UZF197 VJB196:VJB197 VSX196:VSX197 WCT196:WCT197 WMP196:WMP197 WWL196:WWL197 AB196:AB197 JX196:JX197 TT196:TT197 ADP196:ADP197 ANL196:ANL197 AXH196:AXH197 BHD196:BHD197 BQZ196:BQZ197 CAV196:CAV197 CKR196:CKR197 CUN196:CUN197 DEJ196:DEJ197 DOF196:DOF197 DYB196:DYB197 EHX196:EHX197 ERT196:ERT197 FBP196:FBP197 FLL196:FLL197 FVH196:FVH197 GFD196:GFD197 GOZ196:GOZ197 GYV196:GYV197 HIR196:HIR197 HSN196:HSN197 ICJ196:ICJ197 IMF196:IMF197 IWB196:IWB197 JFX196:JFX197 JPT196:JPT197 JZP196:JZP197 KJL196:KJL197 KTH196:KTH197 LDD196:LDD197 LMZ196:LMZ197 LWV196:LWV197 MGR196:MGR197 MQN196:MQN197 NAJ196:NAJ197 NKF196:NKF197 NUB196:NUB197 ODX196:ODX197 ONT196:ONT197 OXP196:OXP197 PHL196:PHL197 PRH196:PRH197 QBD196:QBD197 QKZ196:QKZ197 QUV196:QUV197 RER196:RER197 RON196:RON197 RYJ196:RYJ197 SIF196:SIF197 SSB196:SSB197 TBX196:TBX197 TLT196:TLT197 TVP196:TVP197 UFL196:UFL197 UPH196:UPH197 UZD196:UZD197 VIZ196:VIZ197 VSV196:VSV197 WCR196:WCR197 WMN196:WMN197 WWJ196:WWJ197 T215:V215 WMF225 WWB225 R225 JN225 TJ225 ADF225 ANB225 AWX225 BGT225 BQP225 CAL225 CKH225 CUD225 DDZ225 DNV225 DXR225 EHN225 ERJ225 FBF225 FLB225 FUX225 GET225 GOP225 GYL225 HIH225 HSD225 IBZ225 ILV225 IVR225 JFN225 JPJ225 JZF225 KJB225 KSX225 LCT225 LMP225 LWL225 MGH225 MQD225 MZZ225 NJV225 NTR225 ODN225 ONJ225 OXF225 PHB225 PQX225 QAT225 QKP225 QUL225 REH225 ROD225 RXZ225 SHV225 SRR225 TBN225 TLJ225 TVF225 UFB225 UOX225 UYT225 VIP225 VSL225 WCH225 WMD225 WVZ225 T225 JP225 TL225 ADH225 AND225 AWZ225 BGV225 BQR225 CAN225 CKJ225 CUF225 DEB225 DNX225 DXT225 EHP225 ERL225 FBH225 FLD225 FUZ225 GEV225 GOR225 GYN225 HIJ225 HSF225 ICB225 ILX225 IVT225 JFP225 JPL225 JZH225 KJD225 KSZ225 LCV225 LMR225 LWN225 MGJ225 MQF225 NAB225 NJX225 NTT225 ODP225 ONL225 OXH225 PHD225 PQZ225 QAV225 QKR225 QUN225 REJ225 ROF225 RYB225 SHX225 SRT225 TBP225 TLL225 TVH225 UFD225 UOZ225 UYV225 VIR225 VSN225 WCJ225 R243 WWB243 WMF243 WCJ243 VSN243 VIR243 UYV243 UOZ243 UFD243 TVH243 TLL243 TBP243 SRT243 SHX243 RYB243 ROF243 REJ243 QUN243 QKR243 QAV243 PQZ243 PHD243 OXH243 ONL243 ODP243 NTT243 NJX243 NAB243 MQF243 MGJ243 LWN243 LMR243 LCV243 KSZ243 KJD243 JZH243 JPL243 JFP243 IVT243 ILX243 ICB243 HSF243 HIJ243 GYN243 GOR243 GEV243 FUZ243 FLD243 FBH243 ERL243 EHP243 DXT243 DNX243 DEB243 CUF243 CKJ243 CAN243 BQR243 BGV243 AWZ243 AND243 ADH243 TL243 JP243 T243 WVZ243 WMD243 WCH243 VSL243 VIP243 UYT243 UOX243 UFB243 TVF243 TLJ243 TBN243 SRR243 SHV243 RXZ243 ROD243 REH243 QUL243 QKP243 QAT243 PQX243 PHB243 OXF243 ONJ243 ODN243 NTR243 NJV243 MZZ243 MQD243 MGH243 LWL243 LMP243 LCT243 KSX243 KJB243 JZF243 JPJ243 JFN243 IVR243 ILV243 IBZ243 HSD243 HIH243 GYL243 GOP243 GET243 FUX243 FLB243 FBF243 ERJ243 EHN243 DXR243 DNV243 DDZ243 CUD243 CKH243 CAL243 BQP243 BGT243 AWX243 ANB243 ADF243 TJ243 JN243 AI109 AK109 AI119 AK119"/>
    <dataValidation allowBlank="1" promptTitle="checkPeriodRange" sqref="WWP109 WVY38 WVY74 WVY131 WVY92 R183 WVY149 WVY56 WVY167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7 JM167 TI167 ADE167 ANA167 AWW167 BGS167 BQO167 CAK167 CKG167 CUC167 DDY167 DNU167 DXQ167 EHM167 ERI167 FBE167 FLA167 FUW167 GES167 GOO167 GYK167 HIG167 HSC167 IBY167 ILU167 IVQ167 JFM167 JPI167 JZE167 KJA167 KSW167 LCS167 LMO167 LWK167 MGG167 MQC167 MZY167 NJU167 NTQ167 ODM167 ONI167 OXE167 PHA167 PQW167 QAS167 QKO167 QUK167 REG167 ROC167 RXY167 SHU167 SRQ167 TBM167 TLI167 TVE167 UFA167 UOW167 UYS167 VIO167 VSK167 WCG167 WMC167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1 JM131 TI131 ADE131 ANA131 AWW131 BGS131 BQO131 CAK131 CKG131 CUC131 DDY131 DNU131 DXQ131 EHM131 ERI131 FBE131 FLA131 FUW131 GES131 GOO131 GYK131 HIG131 HSC131 IBY131 ILU131 IVQ131 JFM131 JPI131 JZE131 KJA131 KSW131 LCS131 LMO131 LWK131 MGG131 MQC131 MZY131 NJU131 NTQ131 ODM131 ONI131 OXE131 PHA131 PQW131 QAS131 QKO131 QUK131 REG131 ROC131 RXY131 SHU131 SRQ131 TBM131 TLI131 TVE131 UFA131 UOW131 UYS131 VIO131 VSK131 WCG131 WMC131 Q149 JM149 TI149 ADE149 ANA149 AWW149 BGS149 BQO149 CAK149 CKG149 CUC149 DDY149 DNU149 DXQ149 EHM149 ERI149 FBE149 FLA149 FUW149 GES149 GOO149 GYK149 HIG149 HSC149 IBY149 ILU149 IVQ149 JFM149 JPI149 JZE149 KJA149 KSW149 LCS149 LMO149 LWK149 MGG149 MQC149 MZY149 NJU149 NTQ149 ODM149 ONI149 OXE149 PHA149 PQW149 QAS149 QKO149 QUK149 REG149 ROC149 RXY149 SHU149 SRQ149 TBM149 TLI149 TVE149 UFA149 UOW149 UYS149 VIO149 VSK149 WCG149 WMC149 V109 KD109 TZ109 ADV109 ANR109 AXN109 BHJ109 BRF109 CBB109 CKX109 CUT109 DEP109 DOL109 DYH109 EID109 ERZ109 FBV109 FLR109 FVN109 GFJ109 GPF109 GZB109 HIX109 HST109 ICP109 IML109 IWH109 JGD109 JPZ109 JZV109 KJR109 KTN109 LDJ109 LNF109 LXB109 MGX109 MQT109 NAP109 NKL109 NUH109 OED109 ONZ109 OXV109 PHR109 PRN109 QBJ109 QLF109 QVB109 REX109 ROT109 RYP109 SIL109 SSH109 TCD109 TLZ109 TVV109 UFR109 UPN109 UZJ109 VJF109 VTB109 WCX109 WMT109 JN183 TJ183 ADF183 ANB183 AWX183 BGT183 BQP183 CAL183 CKH183 CUD183 DDZ183 DNV183 DXR183 EHN183 ERJ183 FBF183 FLB183 FUX183 GET183 GOP183 GYL183 HIH183 HSD183 IBZ183 ILV183 IVR183 JFN183 JPJ183 JZF183 KJB183 KSX183 LCT183 LMP183 LWL183 MGH183 MQD183 MZZ183 NJV183 NTR183 ODN183 ONJ183 OXF183 PHB183 PQX183 QAT183 QKP183 QUL183 REH183 ROD183 RXZ183 SHV183 SRR183 TBN183 TLJ183 TVF183 UFB183 UOX183 UYT183 VIP183 VSL183 WCH183 WMD183 WVZ183 WWP119 V119 KD119 TZ119 ADV119 ANR119 AXN119 BHJ119 BRF119 CBB119 CKX119 CUT119 DEP119 DOL119 DYH119 EID119 ERZ119 FBV119 FLR119 FVN119 GFJ119 GPF119 GZB119 HIX119 HST119 ICP119 IML119 IWH119 JGD119 JPZ119 JZV119 KJR119 KTN119 LDJ119 LNF119 LXB119 MGX119 MQT119 NAP119 NKL119 NUH119 OED119 ONZ119 OXV119 PHR119 PRN119 QBJ119 QLF119 QVB119 REX119 ROT119 RYP119 SIL119 SSH119 TCD119 TLZ119 TVV119 UFR119 UPN119 UZJ119 VJF119 VTB119 WCX119 WMT119 JW197 TS197 ADO197 ANK197 AXG197 BHC197 BQY197 CAU197 CKQ197 CUM197 DEI197 DOE197 DYA197 EHW197 ERS197 FBO197 FLK197 FVG197 GFC197 GOY197 GYU197 HIQ197 HSM197 ICI197 IME197 IWA197 JFW197 JPS197 JZO197 KJK197 KTG197 LDC197 LMY197 LWU197 MGQ197 MQM197 NAI197 NKE197 NUA197 ODW197 ONS197 OXO197 PHK197 PRG197 QBC197 QKY197 QUU197 REQ197 ROM197 RYI197 SIE197 SSA197 TBW197 TLS197 TVO197 UFK197 UPG197 UZC197 VIY197 VSU197 WCQ197 WMM197 WWI197 WVY226 Q226 JM226 TI226 ADE226 ANA226 AWW226 BGS226 BQO226 CAK226 CKG226 CUC226 DDY226 DNU226 DXQ226 EHM226 ERI226 FBE226 FLA226 FUW226 GES226 GOO226 GYK226 HIG226 HSC226 IBY226 ILU226 IVQ226 JFM226 JPI226 JZE226 KJA226 KSW226 LCS226 LMO226 LWK226 MGG226 MQC226 MZY226 NJU226 NTQ226 ODM226 ONI226 OXE226 PHA226 PQW226 QAS226 QKO226 QUK226 REG226 ROC226 RXY226 SHU226 SRQ226 TBM226 TLI226 TVE226 UFA226 UOW226 UYS226 VIO226 VSK226 WCG226 WMC226 Q244 JM244 TI244 ADE244 ANA244 AWW244 BGS244 BQO244 CAK244 CKG244 CUC244 DDY244 DNU244 DXQ244 EHM244 ERI244 FBE244 FLA244 FUW244 GES244 GOO244 GYK244 HIG244 HSC244 IBY244 ILU244 IVQ244 JFM244 JPI244 JZE244 KJA244 KSW244 LCS244 LMO244 LWK244 MGG244 MQC244 MZY244 NJU244 NTQ244 ODM244 ONI244 OXE244 PHA244 PQW244 QAS244 QKO244 QUK244 REG244 ROC244 RXY244 SHU244 SRQ244 TBM244 TLI244 TVE244 UFA244 UOW244 UYS244 VIO244 VSK244 WCG244 WMC244 WVY244 AH109 AH119"/>
    <dataValidation type="decimal" allowBlank="1" showErrorMessage="1" errorTitle="Ошибка" error="Допускается ввод только неотрицательных чисел!" sqref="WVX182 F267:I267 F263:I263 F259:Q259 O166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P182 JL182 TH182 ADD182 AMZ182 AWV182 BGR182 BQN182 CAJ182 CKF182 CUB182 DDX182 DNT182 DXP182 EHL182 ERH182 FBD182 FKZ182 FUV182 GER182 GON182 GYJ182 HIF182 HSB182 IBX182 ILT182 IVP182 JFL182 JPH182 JZD182 KIZ182 KSV182 LCR182 LMN182 LWJ182 MGF182 MQB182 MZX182 NJT182 NTP182 ODL182 ONH182 OXD182 PGZ182 PQV182 QAR182 QKN182 QUJ182 REF182 ROB182 RXX182 SHT182 SRP182 TBL182 TLH182 TVD182 UEZ182 UOV182 UYR182 VIN182 VSJ182 WCF182 WMB182 H215:S21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5 M109 M166">
      <formula1>kind_of_heat_transfer</formula1>
    </dataValidation>
    <dataValidation type="list" allowBlank="1" showInputMessage="1" showErrorMessage="1" errorTitle="Ошибка" error="Выберите значение из списка" prompt="Выберите значение из списка" sqref="F215">
      <formula1>kind_of_tariff_unit</formula1>
    </dataValidation>
    <dataValidation type="list" allowBlank="1" showInputMessage="1" errorTitle="Ошибка" error="Выберите значение из списка" prompt="Выберите значение из списка" sqref="WVW129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2:WCL242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2:VSP242 JK129 TG129 ADC129 AMY129 AWU129 BGQ129 BQM129 CAI129 CKE129 CUA129 DDW129 DNS129 DXO129 EHK129 ERG129 FBC129 FKY129 FUU129 GEQ129 GOM129 GYI129 HIE129 HSA129 IBW129 ILS129 IVO129 JFK129 JPG129 JZC129 KIY129 KSU129 LCQ129 LMM129 LWI129 MGE129 MQA129 MZW129 NJS129 NTO129 ODK129 ONG129 OXC129 PGY129 PQU129 QAQ129 QKM129 QUI129 REE129 ROA129 RXW129 SHS129 SRO129 TBK129 TLG129 TVC129 UEY129 UOU129 UYQ129 VIM129 VSI129 WCE129 WMA129 UYQ242:UYX242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VIM242:VIT242 JK147 TG147 ADC147 AMY147 AWU147 BGQ147 BQM147 CAI147 CKE147 CUA147 DDW147 DNS147 DXO147 EHK147 ERG147 FBC147 FKY147 FUU147 GEQ147 GOM147 GYI147 HIE147 HSA147 IBW147 ILS147 IVO147 JFK147 JPG147 JZC147 KIY147 KSU147 LCQ147 LMM147 LWI147 MGE147 MQA147 MZW147 NJS147 NTO147 ODK147 ONG147 OXC147 PGY147 PQU147 QAQ147 QKM147 QUI147 REE147 ROA147 RXW147 SHS147 SRO147 TBK147 TLG147 TVC147 UEY147 UOU147 UYQ147 VIM147 VSI147 WCE147 WMA147 WVW147 UEY242:UFF242 WVW242:WWD242 WMA242:WMH242 WVW224:WWD224 JK224:JR224 TG224:TN224 ADC224:ADJ224 AMY224:ANF224 AWU224:AXB224 BGQ224:BGX224 BQM224:BQT224 CAI224:CAP224 CKE224:CKL224 CUA224:CUH224 DDW224:DED224 DNS224:DNZ224 DXO224:DXV224 EHK224:EHR224 ERG224:ERN224 FBC224:FBJ224 FKY224:FLF224 FUU224:FVB224 GEQ224:GEX224 GOM224:GOT224 GYI224:GYP224 HIE224:HIL224 HSA224:HSH224 IBW224:ICD224 ILS224:ILZ224 IVO224:IVV224 JFK224:JFR224 JPG224:JPN224 JZC224:JZJ224 KIY224:KJF224 KSU224:KTB224 LCQ224:LCX224 LMM224:LMT224 LWI224:LWP224 MGE224:MGL224 MQA224:MQH224 MZW224:NAD224 NJS224:NJZ224 NTO224:NTV224 ODK224:ODR224 ONG224:ONN224 OXC224:OXJ224 PGY224:PHF224 PQU224:PRB224 QAQ224:QAX224 QKM224:QKT224 QUI224:QUP224 REE224:REL224 ROA224:ROH224 RXW224:RYD224 SHS224:SHZ224 SRO224:SRV224 TBK224:TBR224 TLG224:TLN224 TVC224:TVJ224 UEY224:UFF224 UOU224:UPB224 UYQ224:UYX224 VIM224:VIT224 VSI224:VSP224 WCE224:WCL224 WMA224:WMH224 UOU242:UPB242 JK242:JR242 TG242:TN242 ADC242:ADJ242 AMY242:ANF242 AWU242:AXB242 BGQ242:BGX242 BQM242:BQT242 CAI242:CAP242 CKE242:CKL242 CUA242:CUH242 DDW242:DED242 DNS242:DNZ242 DXO242:DXV242 EHK242:EHR242 ERG242:ERN242 FBC242:FBJ242 FKY242:FLF242 FUU242:FVB242 GEQ242:GEX242 GOM242:GOT242 GYI242:GYP242 HIE242:HIL242 HSA242:HSH242 IBW242:ICD242 ILS242:ILZ242 IVO242:IVV242 JFK242:JFR242 JPG242:JPN242 JZC242:JZJ242 KIY242:KJF242 KSU242:KTB242 LCQ242:LCX242 LMM242:LMT242 LWI242:LWP242 MGE242:MGL242 MQA242:MQH242 MZW242:NAD242 NJS242:NJZ242 NTO242:NTV242 ODK242:ODR242 ONG242:ONN242 OXC242:OXJ242 PGY242:PHF242 PQU242:PRB242 QAQ242:QAX242 QKM242:QKT242 QUI242:QUP242 REE242:REL242 ROA242:ROH242 RXW242:RYD242 SHS242:SHZ242 SRO242:SRV242 TBK242:TBR242 TLG242:TLN242 TVC242:TVJ242">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4 JK164 TG164 ADC164 AMY164 AWU164 BGQ164 BQM164 CAI164 CKE164 CUA164 DDW164 DNS164 DXO164 EHK164 ERG164 FBC164 FKY164 FUU164 GEQ164 GOM164 GYI164 HIE164 HSA164 IBW164 ILS164 IVO164 JFK164 JPG164 JZC164 KIY164 KSU164 LCQ164 LMM164 LWI164 MGE164 MQA164 MZW164 NJS164 NTO164 ODK164 ONG164 OXC164 PGY164 PQU164 QAQ164 QKM164 QUI164 REE164 ROA164 RXW164 SHS164 SRO164 TBK164 TLG164 TVC164 UEY164 UOU164 UYQ164 VIM164 VSI164 WCE164 WMA164 WVW164 WVW223 O223 JK223 TG223 ADC223 AMY223 AWU223 BGQ223 BQM223 CAI223 CKE223 CUA223 DDW223 DNS223 DXO223 EHK223 ERG223 FBC223 FKY223 FUU223 GEQ223 GOM223 GYI223 HIE223 HSA223 IBW223 ILS223 IVO223 JFK223 JPG223 JZC223 KIY223 KSU223 LCQ223 LMM223 LWI223 MGE223 MQA223 MZW223 NJS223 NTO223 ODK223 ONG223 OXC223 PGY223 PQU223 QAQ223 QKM223 QUI223 REE223 ROA223 RXW223 SHS223 SRO223 TBK223 TLG223 TVC223 UEY223 UOU223 UYQ223 VIM223 VSI223 WCE223 WMA223 O241 JK241 TG241 ADC241 AMY241 AWU241 BGQ241 BQM241 CAI241 CKE241 CUA241 DDW241 DNS241 DXO241 EHK241 ERG241 FBC241 FKY241 FUU241 GEQ241 GOM241 GYI241 HIE241 HSA241 IBW241 ILS241 IVO241 JFK241 JPG241 JZC241 KIY241 KSU241 LCQ241 LMM241 LWI241 MGE241 MQA241 MZW241 NJS241 NTO241 ODK241 ONG241 OXC241 PGY241 PQU241 QAQ241 QKM241 QUI241 REE241 ROA241 RXW241 SHS241 SRO241 TBK241 TLG241 TVC241 UEY241 UOU241 UYQ241 VIM241 VSI241 WCE241 WMA241 WVW241">
      <formula1>kind_of_scheme_in</formula1>
    </dataValidation>
    <dataValidation type="list" allowBlank="1" showInputMessage="1" showErrorMessage="1" errorTitle="Ошибка" error="Выберите значение из списка" sqref="WWI108 JW108 TS108 ADO108 ANK108 AXG108 BHC108 BQY108 CAU108 CKQ108 CUM108 DEI108 DOE108 DYA108 EHW108 ERS108 FBO108 FLK108 FVG108 GFC108 GOY108 GYU108 HIQ108 HSM108 ICI108 IME108 IWA108 JFW108 JPS108 JZO108 KJK108 KTG108 LDC108 LMY108 LWU108 MGQ108 MQM108 NAI108 NKE108 NUA108 ODW108 ONS108 OXO108 PHK108 PRG108 QBC108 QKY108 QUU108 REQ108 ROM108 RYI108 SIE108 SSA108 TBW108 TLS108 TVO108 UFK108 UPG108 UZC108 VIY108 VSU108 WCQ108 WMM108 O108">
      <formula1>kind_of_cons</formula1>
    </dataValidation>
    <dataValidation type="list" allowBlank="1" showInputMessage="1" showErrorMessage="1" errorTitle="Ошибка" error="Выберите значение из списка" sqref="WVU91 WVU130 JI243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3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3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3 JI130 TE130 ADA130 AMW130 AWS130 BGO130 BQK130 CAG130 CKC130 CTY130 DDU130 DNQ130 DXM130 EHI130 ERE130 FBA130 FKW130 FUS130 GEO130 GOK130 GYG130 HIC130 HRY130 IBU130 ILQ130 IVM130 JFI130 JPE130 JZA130 KIW130 KSS130 LCO130 LMK130 LWG130 MGC130 MPY130 MZU130 NJQ130 NTM130 ODI130 ONE130 OXA130 PGW130 PQS130 QAO130 QKK130 QUG130 REC130 RNY130 RXU130 SHQ130 SRM130 TBI130 TLE130 TVA130 UEW130 UOS130 UYO130 VIK130 VSG130 WCC130 WLY130 M148 JI148 TE148 ADA148 AMW148 AWS148 BGO148 BQK148 CAG148 CKC148 CTY148 DDU148 DNQ148 DXM148 EHI148 ERE148 FBA148 FKW148 FUS148 GEO148 GOK148 GYG148 HIC148 HRY148 IBU148 ILQ148 IVM148 JFI148 JPE148 JZA148 KIW148 KSS148 LCO148 LMK148 LWG148 MGC148 MPY148 MZU148 NJQ148 NTM148 ODI148 ONE148 OXA148 PGW148 PQS148 QAO148 QKK148 QUG148 REC148 RNY148 RXU148 SHQ148 SRM148 TBI148 TLE148 TVA148 UEW148 UOS148 UYO148 VIK148 VSG148 WCC148 WLY148 WVU148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25 M243 WVU243 WLY243 WCC243 VSG243 VIK243 UYO243 UOS243 UEW243 TVA243 TLE243 TBI243 SRM243 SHQ243 RXU243 RNY243 REC243 QUG243 QKK243 QAO243 PQS243 PGW243 OXA243 ONE243 ODI243 NTM243 NJQ243 MZU243 MPY243 MGC243 LWG243 LMK243 LCO243 KSS243 KIW243 JZA243 JPE243 JFI243 IVM243 ILQ243 IBU243 HRY243 HIC243 GYG243 GOK243 GEO243 FUS243 FKW243 FBA243 ERE243 EHI243 DXM243 DNQ243 DDU243 CTY243 CKC243 CAG243 BQK243 BGO243 M37 M55 M73 M91 M130">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6 J291 F3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1">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T114:KJ114 TP114:UF114 ADL114:AEB114 ANH114:ANX114 AXD114:AXT114 BGZ114:BHP114 BQV114:BRL114 CAR114:CBH114 CKN114:CLD114 CUJ114:CUZ114 DEF114:DEV114 DOB114:DOR114 DXX114:DYN114 EHT114:EIJ114 ERP114:ESF114 FBL114:FCB114 FLH114:FLX114 FVD114:FVT114 GEZ114:GFP114 GOV114:GPL114 GYR114:GZH114 HIN114:HJD114 HSJ114:HSZ114 ICF114:ICV114 IMB114:IMR114 IVX114:IWN114 JFT114:JGJ114 JPP114:JQF114 JZL114:KAB114 KJH114:KJX114 KTD114:KTT114 LCZ114:LDP114 LMV114:LNL114 LWR114:LXH114 MGN114:MHD114 MQJ114:MQZ114 NAF114:NAV114 NKB114:NKR114 NTX114:NUN114 ODT114:OEJ114 ONP114:OOF114 OXL114:OYB114 PHH114:PHX114 PRD114:PRT114 QAZ114:QBP114 QKV114:QLL114 QUR114:QVH114 REN114:RFD114 ROJ114:ROZ114 RYF114:RYV114 SIB114:SIR114 SRX114:SSN114 TBT114:TCJ114 TLP114:TMF114 TVL114:TWB114 UFH114:UFX114 UPD114:UPT114 UYZ114:UZP114 VIV114:VJL114 VSR114:VTH114 WCN114:WDD114 WMJ114:WMZ114 WWF114:WWV114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7:ADK233 JH227:JS233 TD227:TO233 WVT227:WWE233 WLX227:WMI233 WCB227:WCM233 VSF227:VSQ233 VIJ227:VIU233 UYN227:UYY233 UOR227:UPC233 UEV227:UFG233 TUZ227:TVK233 TLD227:TLO233 TBH227:TBS233 SRL227:SRW233 SHP227:SIA233 RXT227:RYE233 RNX227:ROI233 REB227:REM233 QUF227:QUQ233 QKJ227:QKU233 QAN227:QAY233 PQR227:PRC233 PGV227:PHG233 OWZ227:OXK233 OND227:ONO233 ODH227:ODS233 NTL227:NTW233 NJP227:NKA233 MZT227:NAE233 MPX227:MQI233 MGB227:MGM233 LWF227:LWQ233 LMJ227:LMU233 LCN227:LCY233 KSR227:KTC233 KIV227:KJG233 JYZ227:JZK233 JPD227:JPO233 JFH227:JFS233 IVL227:IVW233 ILP227:IMA233 IBT227:ICE233 HRX227:HSI233 HIB227:HIM233 GYF227:GYQ233 GOJ227:GOU233 GEN227:GEY233 FUR227:FVC233 FKV227:FLG233 FAZ227:FBK233 ERD227:ERO233 EHH227:EHS233 DXL227:DXW233 DNP227:DOA233 DDT227:DEE233 CTX227:CUI233 CKB227:CKM233 CAF227:CAQ233 BQJ227:BQU233 BGN227:BGY233 AWR227:AXC233 AMV227:ANG233 L233:U233 L252:U252 AMV245:ANG252 MPX245:MQI252 GOJ245:GOU252 MZT245:NAE252 DNP245:DOA252 NJP245:NKA252 GYF245:GYQ252 NTL245:NTW252 CAF245:CAQ252 ODH245:ODS252 HIB245:HIM252 OND245:ONO252 DXL245:DXW252 OWZ245:OXK252 HRX245:HSI252 PGV245:PHG252 BGN245:BGY252 PQR245:PRC252 IBT245:ICE252 QAN245:QAY252 EHH245:EHS252 QKJ245:QKU252 ILP245:IMA252 QUF245:QUQ252 CKB245:CKM252 REB245:REM252 IVL245:IVW252 RNX245:ROI252 ERD245:ERO252 RXT245:RYE252 JFH245:JFS252 SHP245:SIA252 AWR245:AXC252 SRL245:SRW252 JPD245:JPO252 TBH245:TBS252 FAZ245:FBK252 TLD245:TLO252 JYZ245:JZK252 TUZ245:TVK252 CTX245:CUI252 UEV245:UFG252 KIV245:KJG252 UOR245:UPC252 FKV245:FLG252 UYN245:UYY252 KSR245:KTC252 VIJ245:VIU252 BQJ245:BQU252 VSF245:VSQ252 LCN245:LCY252 WCB245:WCM252 FUR245:FVC252 WLX245:WMI252 LMJ245:LMU252 WVT245:WWE252 DDT245:DEE252 TD245:TO252 LWF245:LWQ252 JH245:JS252 GEN245:GEY252 ACZ245:ADK252 MGB245:MGM252 L245:V245 L246:W251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1">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WG119 M119 JU119 TQ119 ADM119 ANI119 AXE119 BHA119 BQW119 CAS119 CKO119 CUK119 DEG119 DOC119 DXY119 EHU119 ERQ119 FBM119 FLI119 FVE119 GFA119 GOW119 GYS119 HIO119 HSK119 ICG119 IMC119 IVY119 JFU119 JPQ119 JZM119 KJI119 KTE119 LDA119 LMW119 LWS119 MGO119 MQK119 NAG119 NKC119 NTY119 ODU119 ONQ119 OXM119 PHI119 PRE119 QBA119 QKW119 QUS119 REO119 ROK119 RYG119 SIC119 SRY119 TBU119 TLQ119 TVM119 UFI119 UPE119 UZA119 VIW119 VSS119 WCO119 WMK119">
      <formula1>900</formula1>
    </dataValidation>
    <dataValidation type="list" allowBlank="1" showInputMessage="1" errorTitle="Ошибка" error="Выберите значение из списка" prompt="Выберите значение из списка" sqref="WMK109 JI166 TE166 ADA166 AMW166 AWS166 BGO166 BQK166 CAG166 CKC166 CTY166 DDU166 DNQ166 DXM166 EHI166 ERE166 FBA166 FKW166 FUS166 GEO166 GOK166 GYG166 HIC166 HRY166 IBU166 ILQ166 IVM166 JFI166 JPE166 JZA166 KIW166 KSS166 LCO166 LMK166 LWG166 MGC166 MPY166 MZU166 NJQ166 NTM166 ODI166 ONE166 OXA166 PGW166 PQS166 QAO166 QKK166 QUG166 REC166 RNY166 RXU166 SHQ166 SRM166 TBI166 TLE166 TVA166 UEW166 UOS166 UYO166 VIK166 VSG166 WCC166 WLY166 WVU166 WWG109 JU109 TQ109 ADM109 ANI109 AXE109 BHA109 BQW109 CAS109 CKO109 CUK109 DEG109 DOC109 DXY109 EHU109 ERQ109 FBM109 FLI109 FVE109 GFA109 GOW109 GYS109 HIO109 HSK109 ICG109 IMC109 IVY109 JFU109 JPQ109 JZM109 KJI109 KTE109 LDA109 LMW109 LWS109 MGO109 MQK109 NAG109 NKC109 NTY109 ODU109 ONQ109 OXM109 PHI109 PRE109 QBA109 QKW109 QUS109 REO109 ROK109 RYG109 SIC109 SRY109 TBU109 TLQ109 TVM109 UFI109 UPE109 UZA109 VIW109 VSS109 WCO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2:JS138 TD132:TO138 ACZ132:ADK138 AMV132:ANG138 AWR132:AXC138 BGN132:BGY138 BQJ132:BQU138 CAF132:CAQ138 CKB132:CKM138 CTX132:CUI138 DDT132:DEE138 DNP132:DOA138 DXL132:DXW138 EHH132:EHS138 ERD132:ERO138 FAZ132:FBK138 FKV132:FLG138 FUR132:FVC138 GEN132:GEY138 GOJ132:GOU138 GYF132:GYQ138 HIB132:HIM138 HRX132:HSI138 IBT132:ICE138 ILP132:IMA138 IVL132:IVW138 JFH132:JFS138 JPD132:JPO138 JYZ132:JZK138 KIV132:KJG138 KSR132:KTC138 LCN132:LCY138 LMJ132:LMU138 LWF132:LWQ138 MGB132:MGM138 MPX132:MQI138 MZT132:NAE138 NJP132:NKA138 NTL132:NTW138 ODH132:ODS138 OND132:ONO138 OWZ132:OXK138 PGV132:PHG138 PQR132:PRC138 QAN132:QAY138 QKJ132:QKU138 QUF132:QUQ138 REB132:REM138 RNX132:ROI138 RXT132:RYE138 SHP132:SIA138 SRL132:SRW138 TBH132:TBS138 TLD132:TLO138 TUZ132:TVK138 UEV132:UFG138 UOR132:UPC138 UYN132:UYY138 VIJ132:VIU138 VSF132:VSQ138 WCB132:WCM138 WLX132:WMI138 WVT132:WWE138 JH150:JS156 TD150:TO156 ACZ150:ADK156 AMV150:ANG156 AWR150:AXC156 BGN150:BGY156 BQJ150:BQU156 CAF150:CAQ156 CKB150:CKM156 CTX150:CUI156 DDT150:DEE156 DNP150:DOA156 DXL150:DXW156 EHH150:EHS156 ERD150:ERO156 FAZ150:FBK156 FKV150:FLG156 FUR150:FVC156 GEN150:GEY156 GOJ150:GOU156 GYF150:GYQ156 HIB150:HIM156 HRX150:HSI156 IBT150:ICE156 ILP150:IMA156 IVL150:IVW156 JFH150:JFS156 JPD150:JPO156 JYZ150:JZK156 KIV150:KJG156 KSR150:KTC156 LCN150:LCY156 LMJ150:LMU156 LWF150:LWQ156 MGB150:MGM156 MPX150:MQI156 MZT150:NAE156 NJP150:NKA156 NTL150:NTW156 ODH150:ODS156 OND150:ONO156 OWZ150:OXK156 PGV150:PHG156 PQR150:PRC156 QAN150:QAY156 QKJ150:QKU156 QUF150:QUQ156 REB150:REM156 RNX150:ROI156 RXT150:RYE156 SHP150:SIA156 SRL150:SRW156 TBH150:TBS156 TLD150:TLO156 TUZ150:TVK156 UEV150:UFG156 UOR150:UPC156 UYN150:UYY156 VIJ150:VIU156 VSF150:VSQ156 WCB150:WCM156 WLX150:WMI156 WVT150:WWE156 L174:U174 JT115:KJ118 TP115:UF118 ADL115:AEB118 ANH115:ANX118 AXD115:AXT118 BGZ115:BHP118 BQV115:BRL118 CAR115:CBH118 CKN115:CLD118 CUJ115:CUZ118 DEF115:DEV118 DOB115:DOR118 DXX115:DYN118 EHT115:EIJ118 ERP115:ESF118 FBL115:FCB118 FLH115:FLX118 FVD115:FVT118 GEZ115:GFP118 GOV115:GPL118 GYR115:GZH118 HIN115:HJD118 HSJ115:HSZ118 ICF115:ICV118 IMB115:IMR118 IVX115:IWN118 JFT115:JGJ118 JPP115:JQF118 JZL115:KAB118 KJH115:KJX118 KTD115:KTT118 LCZ115:LDP118 LMV115:LNL118 LWR115:LXH118 MGN115:MHD118 MQJ115:MQZ118 NAF115:NAV118 NKB115:NKR118 NTX115:NUN118 ODT115:OEJ118 ONP115:OOF118 OXL115:OYB118 PHH115:PHX118 PRD115:PRT118 QAZ115:QBP118 QKV115:QLL118 QUR115:QVH118 REN115:RFD118 ROJ115:ROZ118 RYF115:RYV118 SIB115:SIR118 SRX115:SSN118 TBT115:TCJ118 TLP115:TMF118 TVL115:TWB118 UFH115:UFX118 UPD115:UPT118 UYZ115:UZP118 VIV115:VJL118 VSR115:VTH118 WCN115:WDD118 WMJ115:WMZ118 WWF115:WWV118 JT111:KJ113 TP111:UF113 ADL111:AEB113 ANH111:ANX113 AXD111:AXT113 BGZ111:BHP113 BQV111:BRL113 CAR111:CBH113 CKN111:CLD113 CUJ111:CUZ113 DEF111:DEV113 DOB111:DOR113 DXX111:DYN113 EHT111:EIJ113 ERP111:ESF113 FBL111:FCB113 FLH111:FLX113 FVD111:FVT113 GEZ111:GFP113 GOV111:GPL113 GYR111:GZH113 HIN111:HJD113 HSJ111:HSZ113 ICF111:ICV113 IMB111:IMR113 IVX111:IWN113 JFT111:JGJ113 JPP111:JQF113 JZL111:KAB113 KJH111:KJX113 KTD111:KTT113 LCZ111:LDP113 LMV111:LNL113 LWR111:LXH113 MGN111:MHD113 MQJ111:MQZ113 NAF111:NAV113 NKB111:NKR113 NTX111:NUN113 ODT111:OEJ113 ONP111:OOF113 OXL111:OYB113 PHH111:PHX113 PRD111:PRT113 QAZ111:QBP113 QKV111:QLL113 QUR111:QVH113 REN111:RFD113 ROJ111:ROZ113 RYF111:RYV113 SIB111:SIR113 SRX111:SSN113 TBT111:TCJ113 TLP111:TMF113 TVL111:TWB113 UFH111:UFX113 UPD111:UPT113 UYZ111:UZP113 VIV111:VJL113 VSR111:VTH113 WCN111:WDD113 WMJ111:WMZ113 WWF111:WWV113 WVT184:WWF188 JH184:JT188 TD184:TP188 ACZ184:ADL188 AMV184:ANH188 AWR184:AXD188 BGN184:BGZ188 BQJ184:BQV188 CAF184:CAR188 CKB184:CKN188 CTX184:CUJ188 DDT184:DEF188 DNP184:DOB188 DXL184:DXX188 EHH184:EHT188 ERD184:ERP188 FAZ184:FBL188 FKV184:FLH188 FUR184:FVD188 GEN184:GEZ188 GOJ184:GOV188 GYF184:GYR188 HIB184:HIN188 HRX184:HSJ188 IBT184:ICF188 ILP184:IMB188 IVL184:IVX188 JFH184:JFT188 JPD184:JPP188 JYZ184:JZL188 KIV184:KJH188 KSR184:KTD188 LCN184:LCZ188 LMJ184:LMV188 LWF184:LWR188 MGB184:MGN188 MPX184:MQJ188 MZT184:NAF188 NJP184:NKB188 NTL184:NTX188 ODH184:ODT188 OND184:ONP188 OWZ184:OXL188 PGV184:PHH188 PQR184:PRD188 QAN184:QAZ188 QKJ184:QKV188 QUF184:QUR188 REB184:REN188 RNX184:ROJ188 RXT184:RYF188 SHP184:SIB188 SRL184:SRX188 TBH184:TBT188 TLD184:TLP188 TUZ184:TVL188 UEV184:UFH188 UOR184:UPD188 UYN184:UYZ188 VIJ184:VIV188 VSF184:VSR188 WCB184:WCN188 WLX184:WMJ188 L100:W100 TD200:TY204 ACZ200:ADU204 JH200:KC204 AWR200:AXM204 AMV200:ANQ204 BGN200:BHI204 WVT200:WWO204 BQJ200:BRE204 WLX200:WMS204 WCB200:WCW204 VSF200:VTA204 VIJ200:VJE204 UYN200:UZI204 UOR200:UPM204 UEV200:UFQ204 TUZ200:TVU204 TLD200:TLY204 TBH200:TCC204 SRL200:SSG204 SHP200:SIK204 RXT200:RYO204 RNX200:ROS204 REB200:REW204 QUF200:QVA204 QKJ200:QLE204 QAN200:QBI204 PQR200:PRM204 PGV200:PHQ204 OWZ200:OXU204 OND200:ONY204 ODH200:OEC204 NTL200:NUG204 NJP200:NKK204 MZT200:NAO204 MPX200:MQS204 MGB200:MGW204 LWF200:LXA204 LMJ200:LNE204 LCN200:LDI204 KSR200:KTM204 KIV200:KJQ204 JYZ200:JZU204 JPD200:JPY204 JFH200:JGC204 IVL200:IWG204 ILP200:IMK204 IBT200:ICO204 HRX200:HSS204 HIB200:HIW204 GYF200:GZA204 GOJ200:GPE204 GEN200:GFI204 FUR200:FVM204 FKV200:FLQ204 FAZ200:FBU204 ERD200:ERY204 EHH200:EIC204 DXL200:DYG204 DNP200:DOK204 DDT200:DEO204 CTX200:CUS204 CKB200:CKW204 CAF200:CBA204 WVT168:WWE174 WLX168:WMI174 WCB168:WCM174 VSF168:VSQ174 VIJ168:VIU174 UYN168:UYY174 UOR168:UPC174 UEV168:UFG174 TUZ168:TVK174 TLD168:TLO174 TBH168:TBS174 SRL168:SRW174 SHP168:SIA174 RXT168:RYE174 RNX168:ROI174 REB168:REM174 QUF168:QUQ174 QKJ168:QKU174 QAN168:QAY174 PQR168:PRC174 PGV168:PHG174 OWZ168:OXK174 OND168:ONO174 ODH168:ODS174 NTL168:NTW174 NJP168:NKA174 MZT168:NAE174 MPX168:MQI174 MGB168:MGM174 LWF168:LWQ174 LMJ168:LMU174 LCN168:LCY174 KSR168:KTC174 KIV168:KJG174 JYZ168:JZK174 JPD168:JPO174 JFH168:JFS174 IVL168:IVW174 ILP168:IMA174 IBT168:ICE174 HRX168:HSI174 HIB168:HIM174 GYF168:GYQ174 GOJ168:GOU174 GEN168:GEY174 FUR168:FVC174 FKV168:FLG174 FAZ168:FBK174 ERD168:ERO174 EHH168:EHS174 DXL168:DXW174 DNP168:DOA174 DDT168:DEE174 CTX168:CUI174 CKB168:CKM174 CAF168:CAQ174 BQJ168:BQU174 BGN168:BGY174 AWR168:AXC174 AMV168:ANG174 ACZ168:ADK174 TD168:TO174 JH168:JS174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6 JI196 TE196 ADA196 AMW196 AWS196 BGO196 BQK196 CAG196 CKC196 CTY196 DDU196 DNQ196 DXM196 EHI196 ERE196 FBA196 FKW196 FUS196 GEO196 GOK196 GYG196 HIC196 HRY196 IBU196 ILQ196 IVM196 JFI196 JPE196 JZA196 KIW196 KSS196 LCO196 LMK196 LWG196 MGC196 MPY196 MZU196 NJQ196 NTM196 ODI196 ONE196 OXA196 PGW196 PQS196 QAO196 QKK196 QUG196 REC196 RNY196 RXU196 SHQ196 SRM196 TBI196 TLE196 TVA196 UEW196 UOS196 UYO196 VIK196 VSG196 WCC196 WLY196 WVU196">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2 JI182 TE182 ADA182 AMW182 AWS182 BGO182 BQK182 CAG182 CKC182 CTY182 DDU182 DNQ182 DXM182 EHI182 ERE182 FBA182 FKW182 FUS182 GEO182 GOK182 GYG182 HIC182 HRY182 IBU182 ILQ182 IVM182 JFI182 JPE182 JZA182 KIW182 KSS182 LCO182 LMK182 LWG182 MGC182 MPY182 MZU182 NJQ182 NTM182 ODI182 ONE182 OXA182 PGW182 PQS182 QAO182 QKK182 QUG182 REC182 RNY182 RXU182 SHQ182 SRM182 TBI182 TLE182 TVA182 UEW182 UOS182 UYO182 VIK182 VSG182 WCC182 WLY182 WVU182">
      <formula1>900</formula1>
    </dataValidation>
    <dataValidation type="list" allowBlank="1" showInputMessage="1" showErrorMessage="1" errorTitle="Ошибка" error="Выберите значение из списка" prompt="Выберите значение из списка" sqref="Q206:Q208">
      <formula1>kind_of_load4</formula1>
    </dataValidation>
    <dataValidation type="list" allowBlank="1" showInputMessage="1" showErrorMessage="1" errorTitle="Ошибка" error="Выберите значение из списка" prompt="Выберите значение из списка" sqref="U206:U207 U210:U211">
      <formula1>kind_of_nets</formula1>
    </dataValidation>
    <dataValidation type="list" allowBlank="1" showInputMessage="1" showErrorMessage="1" errorTitle="Ошибка" error="Выберите значение из списка" prompt="Выберите значение из списка" sqref="Y206 Y21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29:V129 O147:V147 O224:V224 O242:V242 O165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66</v>
      </c>
      <c r="B1" s="148" t="s">
        <v>361</v>
      </c>
      <c r="C1" s="148" t="s">
        <v>85</v>
      </c>
      <c r="D1" s="148" t="s">
        <v>82</v>
      </c>
      <c r="E1" s="148" t="s">
        <v>184</v>
      </c>
      <c r="F1" s="148" t="s">
        <v>224</v>
      </c>
      <c r="G1" s="148" t="s">
        <v>201</v>
      </c>
      <c r="H1" s="148" t="s">
        <v>205</v>
      </c>
      <c r="I1" s="148" t="s">
        <v>223</v>
      </c>
      <c r="J1" s="148" t="s">
        <v>240</v>
      </c>
      <c r="K1" s="148" t="s">
        <v>244</v>
      </c>
      <c r="L1" s="148"/>
      <c r="M1" s="148"/>
      <c r="N1" s="99" t="s">
        <v>280</v>
      </c>
      <c r="O1" s="148" t="s">
        <v>271</v>
      </c>
      <c r="P1" s="148" t="s">
        <v>295</v>
      </c>
      <c r="Q1" s="148" t="s">
        <v>339</v>
      </c>
      <c r="R1" s="148" t="s">
        <v>21</v>
      </c>
      <c r="S1" s="148" t="s">
        <v>29</v>
      </c>
      <c r="T1" s="161" t="s">
        <v>35</v>
      </c>
      <c r="U1" s="161" t="s">
        <v>40</v>
      </c>
      <c r="V1" s="458"/>
      <c r="W1" s="459" t="s">
        <v>324</v>
      </c>
      <c r="X1" s="407" t="s">
        <v>293</v>
      </c>
      <c r="Y1" s="407" t="s">
        <v>307</v>
      </c>
      <c r="Z1" s="148"/>
      <c r="AA1" s="207" t="s">
        <v>362</v>
      </c>
      <c r="AB1" s="207"/>
      <c r="AC1" s="207" t="s">
        <v>363</v>
      </c>
      <c r="AD1" s="207"/>
      <c r="AF1" s="161" t="s">
        <v>336</v>
      </c>
      <c r="AH1" s="148" t="s">
        <v>337</v>
      </c>
      <c r="AI1" s="148" t="s">
        <v>338</v>
      </c>
      <c r="AK1" s="148" t="s">
        <v>353</v>
      </c>
      <c r="AM1" s="148" t="s">
        <v>354</v>
      </c>
      <c r="AP1" s="148" t="s">
        <v>370</v>
      </c>
      <c r="AQ1" s="148" t="s">
        <v>369</v>
      </c>
      <c r="AS1" s="407" t="s">
        <v>375</v>
      </c>
      <c r="AU1" s="161" t="s">
        <v>383</v>
      </c>
      <c r="AW1" s="409" t="s">
        <v>547</v>
      </c>
      <c r="AX1" s="409" t="s">
        <v>548</v>
      </c>
      <c r="AZ1" s="1326" t="s">
        <v>580</v>
      </c>
      <c r="BA1" s="1326"/>
      <c r="BC1" s="826" t="s">
        <v>722</v>
      </c>
    </row>
    <row r="2" spans="1:55" ht="90">
      <c r="A2" s="6" t="s">
        <v>100</v>
      </c>
      <c r="B2" s="44">
        <v>2000</v>
      </c>
      <c r="C2" s="44">
        <v>2013</v>
      </c>
      <c r="D2" s="44" t="s">
        <v>83</v>
      </c>
      <c r="E2" s="143" t="s">
        <v>185</v>
      </c>
      <c r="F2" s="143" t="s">
        <v>225</v>
      </c>
      <c r="G2" s="143" t="s">
        <v>199</v>
      </c>
      <c r="H2" s="143" t="s">
        <v>203</v>
      </c>
      <c r="I2" s="143" t="s">
        <v>92</v>
      </c>
      <c r="J2" s="143" t="s">
        <v>241</v>
      </c>
      <c r="K2" s="144" t="s">
        <v>245</v>
      </c>
      <c r="L2" s="178" t="s">
        <v>245</v>
      </c>
      <c r="M2" s="144">
        <v>1</v>
      </c>
      <c r="N2" s="657" t="s">
        <v>284</v>
      </c>
      <c r="O2" s="527" t="s">
        <v>641</v>
      </c>
      <c r="P2" s="661" t="s">
        <v>41</v>
      </c>
      <c r="Q2" s="180" t="s">
        <v>3</v>
      </c>
      <c r="R2" s="183" t="s">
        <v>24</v>
      </c>
      <c r="S2" s="181" t="s">
        <v>26</v>
      </c>
      <c r="T2" s="182" t="s">
        <v>30</v>
      </c>
      <c r="U2" s="178" t="s">
        <v>36</v>
      </c>
      <c r="V2" s="1038">
        <v>1</v>
      </c>
      <c r="W2" s="460"/>
      <c r="X2" s="461" t="s">
        <v>611</v>
      </c>
      <c r="Y2" s="44" t="s">
        <v>636</v>
      </c>
      <c r="Z2" s="160"/>
      <c r="AA2" s="752" t="s">
        <v>715</v>
      </c>
      <c r="AB2" s="754" t="s">
        <v>715</v>
      </c>
      <c r="AC2" s="44" t="s">
        <v>309</v>
      </c>
      <c r="AD2" s="209" t="s">
        <v>309</v>
      </c>
      <c r="AF2" s="45" t="s">
        <v>36</v>
      </c>
      <c r="AH2" s="143" t="s">
        <v>341</v>
      </c>
      <c r="AI2" s="143" t="s">
        <v>341</v>
      </c>
      <c r="AK2" s="143" t="s">
        <v>345</v>
      </c>
      <c r="AM2" s="143" t="s">
        <v>355</v>
      </c>
      <c r="AP2" s="1118" t="s">
        <v>611</v>
      </c>
      <c r="AQ2" s="1034" t="s">
        <v>759</v>
      </c>
      <c r="AS2" s="44" t="s">
        <v>373</v>
      </c>
      <c r="AU2" s="45" t="s">
        <v>376</v>
      </c>
      <c r="AW2" s="410" t="s">
        <v>549</v>
      </c>
      <c r="AX2" s="411" t="s">
        <v>549</v>
      </c>
      <c r="AZ2" s="446" t="s">
        <v>581</v>
      </c>
      <c r="BA2" s="447" t="s">
        <v>582</v>
      </c>
      <c r="BC2" s="803" t="s">
        <v>723</v>
      </c>
    </row>
    <row r="3" spans="1:55" ht="101.25">
      <c r="A3" s="6" t="s">
        <v>101</v>
      </c>
      <c r="B3" s="44">
        <v>2001</v>
      </c>
      <c r="C3" s="44">
        <v>2014</v>
      </c>
      <c r="D3" s="44" t="s">
        <v>84</v>
      </c>
      <c r="E3" s="143" t="s">
        <v>186</v>
      </c>
      <c r="F3" s="143" t="s">
        <v>226</v>
      </c>
      <c r="G3" s="143" t="s">
        <v>200</v>
      </c>
      <c r="H3" s="143" t="s">
        <v>204</v>
      </c>
      <c r="I3" s="143" t="s">
        <v>48</v>
      </c>
      <c r="J3" s="143" t="s">
        <v>281</v>
      </c>
      <c r="K3" s="144" t="s">
        <v>247</v>
      </c>
      <c r="L3" s="144" t="s">
        <v>247</v>
      </c>
      <c r="M3" s="144">
        <v>2</v>
      </c>
      <c r="N3" s="657" t="s">
        <v>258</v>
      </c>
      <c r="O3" s="527" t="s">
        <v>642</v>
      </c>
      <c r="P3" s="661" t="s">
        <v>42</v>
      </c>
      <c r="Q3" s="180" t="s">
        <v>300</v>
      </c>
      <c r="R3" s="179" t="s">
        <v>302</v>
      </c>
      <c r="S3" s="181" t="s">
        <v>27</v>
      </c>
      <c r="T3" s="182" t="s">
        <v>31</v>
      </c>
      <c r="U3" s="178" t="s">
        <v>37</v>
      </c>
      <c r="V3" s="1038">
        <v>2</v>
      </c>
      <c r="W3" s="460"/>
      <c r="X3" s="461" t="s">
        <v>768</v>
      </c>
      <c r="Y3" s="44" t="s">
        <v>636</v>
      </c>
      <c r="Z3" s="160"/>
      <c r="AA3" s="752" t="s">
        <v>716</v>
      </c>
      <c r="AB3" s="754" t="s">
        <v>716</v>
      </c>
      <c r="AC3" s="44" t="s">
        <v>310</v>
      </c>
      <c r="AD3" s="209" t="s">
        <v>310</v>
      </c>
      <c r="AF3" s="45" t="s">
        <v>37</v>
      </c>
      <c r="AH3" s="143" t="s">
        <v>364</v>
      </c>
      <c r="AI3" s="143" t="s">
        <v>343</v>
      </c>
      <c r="AK3" s="143" t="s">
        <v>346</v>
      </c>
      <c r="AM3" s="143" t="s">
        <v>356</v>
      </c>
      <c r="AP3" s="1118" t="s">
        <v>769</v>
      </c>
      <c r="AQ3" s="1034" t="s">
        <v>614</v>
      </c>
      <c r="AS3" s="44" t="s">
        <v>374</v>
      </c>
      <c r="AU3" s="45" t="s">
        <v>377</v>
      </c>
      <c r="AW3" s="410" t="s">
        <v>550</v>
      </c>
      <c r="AX3" s="411" t="s">
        <v>550</v>
      </c>
      <c r="AZ3" s="146" t="s">
        <v>652</v>
      </c>
      <c r="BA3" s="179" t="s">
        <v>651</v>
      </c>
      <c r="BC3" s="803" t="s">
        <v>724</v>
      </c>
    </row>
    <row r="4" spans="1:55" ht="101.25">
      <c r="A4" s="6" t="s">
        <v>102</v>
      </c>
      <c r="B4" s="44">
        <v>2002</v>
      </c>
      <c r="C4" s="44">
        <v>2015</v>
      </c>
      <c r="E4" s="143" t="s">
        <v>187</v>
      </c>
      <c r="F4" s="143" t="s">
        <v>227</v>
      </c>
      <c r="H4" s="143" t="s">
        <v>2</v>
      </c>
      <c r="I4" s="143" t="s">
        <v>49</v>
      </c>
      <c r="J4" s="143" t="s">
        <v>282</v>
      </c>
      <c r="K4" s="144" t="s">
        <v>248</v>
      </c>
      <c r="L4" s="144" t="s">
        <v>248</v>
      </c>
      <c r="M4" s="144">
        <v>3</v>
      </c>
      <c r="N4" s="657" t="s">
        <v>285</v>
      </c>
      <c r="O4" s="544" t="s">
        <v>643</v>
      </c>
      <c r="Q4" s="180" t="s">
        <v>23</v>
      </c>
      <c r="R4" s="179" t="s">
        <v>780</v>
      </c>
      <c r="S4" s="181" t="s">
        <v>28</v>
      </c>
      <c r="T4" s="182" t="s">
        <v>32</v>
      </c>
      <c r="U4" s="178" t="s">
        <v>38</v>
      </c>
      <c r="V4" s="1038">
        <v>3</v>
      </c>
      <c r="W4" s="460"/>
      <c r="X4" s="461" t="s">
        <v>759</v>
      </c>
      <c r="Y4" s="752" t="s">
        <v>636</v>
      </c>
      <c r="Z4" s="208"/>
      <c r="AC4" s="44" t="s">
        <v>311</v>
      </c>
      <c r="AD4" s="209" t="s">
        <v>311</v>
      </c>
      <c r="AF4" s="45" t="s">
        <v>38</v>
      </c>
      <c r="AH4" s="45" t="s">
        <v>367</v>
      </c>
      <c r="AK4" s="143" t="s">
        <v>347</v>
      </c>
      <c r="AM4" s="143" t="s">
        <v>357</v>
      </c>
      <c r="AP4" s="1118" t="s">
        <v>768</v>
      </c>
      <c r="AQ4" s="1034" t="s">
        <v>615</v>
      </c>
      <c r="AS4" s="44" t="s">
        <v>344</v>
      </c>
      <c r="AU4" s="45" t="s">
        <v>378</v>
      </c>
      <c r="AW4" s="410" t="s">
        <v>551</v>
      </c>
      <c r="AX4" s="411" t="s">
        <v>551</v>
      </c>
      <c r="AZ4" s="146" t="s">
        <v>662</v>
      </c>
      <c r="BA4" s="179" t="s">
        <v>661</v>
      </c>
      <c r="BC4" s="803" t="s">
        <v>725</v>
      </c>
    </row>
    <row r="5" spans="1:55" ht="33.75">
      <c r="A5" s="6" t="s">
        <v>103</v>
      </c>
      <c r="B5" s="44">
        <v>2003</v>
      </c>
      <c r="C5" s="44">
        <v>2016</v>
      </c>
      <c r="E5" s="143" t="s">
        <v>188</v>
      </c>
      <c r="F5" s="143" t="s">
        <v>228</v>
      </c>
      <c r="I5" s="143" t="s">
        <v>50</v>
      </c>
      <c r="K5" s="144" t="s">
        <v>246</v>
      </c>
      <c r="L5" s="144" t="s">
        <v>246</v>
      </c>
      <c r="M5" s="144">
        <v>4</v>
      </c>
      <c r="N5" s="658" t="s">
        <v>286</v>
      </c>
      <c r="O5" s="544" t="s">
        <v>644</v>
      </c>
      <c r="Q5" s="180" t="s">
        <v>301</v>
      </c>
      <c r="R5" s="179" t="s">
        <v>303</v>
      </c>
      <c r="T5" s="45" t="s">
        <v>33</v>
      </c>
      <c r="U5" s="178" t="s">
        <v>39</v>
      </c>
      <c r="V5" s="1038">
        <v>4</v>
      </c>
      <c r="W5" s="460"/>
      <c r="X5" s="461" t="s">
        <v>612</v>
      </c>
      <c r="Y5" s="752" t="s">
        <v>660</v>
      </c>
      <c r="Z5" s="208">
        <v>1</v>
      </c>
      <c r="AF5" s="45" t="s">
        <v>326</v>
      </c>
      <c r="AH5" s="143" t="s">
        <v>365</v>
      </c>
      <c r="AK5" s="143" t="s">
        <v>348</v>
      </c>
      <c r="AM5" s="143" t="s">
        <v>358</v>
      </c>
      <c r="AP5" s="1118" t="s">
        <v>612</v>
      </c>
      <c r="AQ5" s="1034" t="s">
        <v>618</v>
      </c>
      <c r="AU5" s="45" t="s">
        <v>379</v>
      </c>
      <c r="AW5" s="410" t="s">
        <v>552</v>
      </c>
      <c r="AX5" s="411" t="s">
        <v>552</v>
      </c>
      <c r="AZ5" s="545" t="s">
        <v>663</v>
      </c>
      <c r="BA5" s="569" t="s">
        <v>668</v>
      </c>
      <c r="BC5" s="803" t="s">
        <v>726</v>
      </c>
    </row>
    <row r="6" spans="1:55" ht="45">
      <c r="A6" s="6" t="s">
        <v>104</v>
      </c>
      <c r="B6" s="44">
        <v>2004</v>
      </c>
      <c r="C6" s="44">
        <v>2017</v>
      </c>
      <c r="E6" s="143" t="s">
        <v>189</v>
      </c>
      <c r="F6" s="147"/>
      <c r="G6" s="148" t="s">
        <v>290</v>
      </c>
      <c r="H6" s="148" t="s">
        <v>257</v>
      </c>
      <c r="I6" s="143" t="s">
        <v>67</v>
      </c>
      <c r="J6" s="148" t="s">
        <v>263</v>
      </c>
      <c r="N6" s="658" t="s">
        <v>287</v>
      </c>
      <c r="O6" s="544" t="s">
        <v>645</v>
      </c>
      <c r="R6" s="179" t="s">
        <v>3</v>
      </c>
      <c r="T6" s="45" t="s">
        <v>34</v>
      </c>
      <c r="U6" s="178" t="s">
        <v>326</v>
      </c>
      <c r="V6" s="1038">
        <v>5</v>
      </c>
      <c r="W6" s="460"/>
      <c r="X6" s="752" t="s">
        <v>613</v>
      </c>
      <c r="Y6" s="752" t="s">
        <v>669</v>
      </c>
      <c r="Z6" s="208"/>
      <c r="AA6" s="219"/>
      <c r="AH6" s="143" t="s">
        <v>366</v>
      </c>
      <c r="AK6" s="143" t="s">
        <v>349</v>
      </c>
      <c r="AM6" s="143" t="s">
        <v>359</v>
      </c>
      <c r="AP6" s="1118" t="s">
        <v>613</v>
      </c>
      <c r="AQ6" s="1034" t="s">
        <v>617</v>
      </c>
      <c r="AU6" s="220" t="s">
        <v>380</v>
      </c>
      <c r="AW6" s="410" t="s">
        <v>553</v>
      </c>
      <c r="AX6" s="411" t="s">
        <v>553</v>
      </c>
      <c r="AZ6" s="545" t="s">
        <v>664</v>
      </c>
      <c r="BA6" s="569" t="s">
        <v>673</v>
      </c>
    </row>
    <row r="7" spans="1:55" ht="33.75">
      <c r="A7" s="6" t="s">
        <v>105</v>
      </c>
      <c r="B7" s="44">
        <v>2005</v>
      </c>
      <c r="E7" s="143" t="s">
        <v>190</v>
      </c>
      <c r="F7" s="147"/>
      <c r="G7" s="143" t="s">
        <v>254</v>
      </c>
      <c r="H7" s="143" t="s">
        <v>256</v>
      </c>
      <c r="I7" s="143" t="s">
        <v>68</v>
      </c>
      <c r="J7" s="143" t="s">
        <v>283</v>
      </c>
      <c r="N7" s="659" t="s">
        <v>288</v>
      </c>
      <c r="O7" s="544" t="s">
        <v>646</v>
      </c>
      <c r="U7" s="178" t="s">
        <v>84</v>
      </c>
      <c r="V7" s="1039" t="s">
        <v>68</v>
      </c>
      <c r="W7" s="460"/>
      <c r="X7" s="752" t="s">
        <v>614</v>
      </c>
      <c r="Y7" s="752" t="s">
        <v>660</v>
      </c>
      <c r="Z7" s="208"/>
      <c r="AA7" s="219"/>
      <c r="AH7" s="143" t="s">
        <v>342</v>
      </c>
      <c r="AK7" s="143" t="s">
        <v>350</v>
      </c>
      <c r="AM7" s="143" t="s">
        <v>360</v>
      </c>
      <c r="AP7" s="1118" t="s">
        <v>759</v>
      </c>
      <c r="AQ7" s="1034" t="s">
        <v>616</v>
      </c>
      <c r="AU7" s="220" t="s">
        <v>381</v>
      </c>
      <c r="AW7" s="410" t="s">
        <v>554</v>
      </c>
      <c r="AX7" s="411" t="s">
        <v>554</v>
      </c>
      <c r="AZ7" s="545" t="s">
        <v>681</v>
      </c>
      <c r="BA7" s="569" t="s">
        <v>682</v>
      </c>
    </row>
    <row r="8" spans="1:55" ht="112.5">
      <c r="A8" s="6" t="s">
        <v>106</v>
      </c>
      <c r="B8" s="44">
        <v>2006</v>
      </c>
      <c r="E8" s="143" t="s">
        <v>191</v>
      </c>
      <c r="F8" s="147"/>
      <c r="G8" s="143" t="s">
        <v>255</v>
      </c>
      <c r="H8" s="143" t="s">
        <v>262</v>
      </c>
      <c r="I8" s="143" t="s">
        <v>182</v>
      </c>
      <c r="J8" s="143" t="s">
        <v>279</v>
      </c>
      <c r="N8" s="660" t="s">
        <v>289</v>
      </c>
      <c r="O8" s="544" t="s">
        <v>647</v>
      </c>
      <c r="V8" s="1039" t="s">
        <v>182</v>
      </c>
      <c r="W8" s="460"/>
      <c r="X8" s="752" t="s">
        <v>615</v>
      </c>
      <c r="Y8" s="752" t="s">
        <v>660</v>
      </c>
      <c r="Z8" s="208"/>
      <c r="AA8" s="219"/>
      <c r="AK8" s="143" t="s">
        <v>351</v>
      </c>
      <c r="AP8" s="1118" t="s">
        <v>614</v>
      </c>
      <c r="AQ8" s="1034" t="s">
        <v>611</v>
      </c>
      <c r="AU8" s="220" t="s">
        <v>382</v>
      </c>
      <c r="AW8" s="410" t="s">
        <v>555</v>
      </c>
      <c r="AX8" s="411" t="s">
        <v>555</v>
      </c>
      <c r="AZ8" s="146" t="s">
        <v>689</v>
      </c>
      <c r="BA8" s="179" t="s">
        <v>688</v>
      </c>
    </row>
    <row r="9" spans="1:55" ht="56.25">
      <c r="A9" s="6" t="s">
        <v>107</v>
      </c>
      <c r="B9" s="44">
        <v>2007</v>
      </c>
      <c r="E9" s="143" t="s">
        <v>192</v>
      </c>
      <c r="F9" s="147"/>
      <c r="G9" s="143" t="s">
        <v>262</v>
      </c>
      <c r="I9" s="143" t="s">
        <v>183</v>
      </c>
      <c r="O9" s="544" t="s">
        <v>648</v>
      </c>
      <c r="V9" s="1039" t="s">
        <v>183</v>
      </c>
      <c r="W9" s="460"/>
      <c r="X9" s="752" t="s">
        <v>616</v>
      </c>
      <c r="Y9" s="752" t="s">
        <v>636</v>
      </c>
      <c r="Z9" s="208">
        <v>1</v>
      </c>
      <c r="AA9" s="219"/>
      <c r="AK9" s="143" t="s">
        <v>352</v>
      </c>
      <c r="AP9" s="1118" t="s">
        <v>615</v>
      </c>
      <c r="AQ9" s="1034" t="s">
        <v>769</v>
      </c>
      <c r="AW9" s="410" t="s">
        <v>556</v>
      </c>
      <c r="AX9" s="411" t="s">
        <v>556</v>
      </c>
      <c r="AZ9" s="146" t="s">
        <v>766</v>
      </c>
      <c r="BA9" s="179" t="s">
        <v>601</v>
      </c>
    </row>
    <row r="10" spans="1:55" ht="45">
      <c r="A10" s="6" t="s">
        <v>108</v>
      </c>
      <c r="B10" s="44">
        <v>2008</v>
      </c>
      <c r="E10" s="143" t="s">
        <v>193</v>
      </c>
      <c r="F10" s="147"/>
      <c r="I10" s="143" t="s">
        <v>207</v>
      </c>
      <c r="O10" s="544" t="s">
        <v>649</v>
      </c>
      <c r="V10" s="1040" t="s">
        <v>207</v>
      </c>
      <c r="W10" s="1037"/>
      <c r="X10" s="1035" t="s">
        <v>617</v>
      </c>
      <c r="Y10" s="1036" t="s">
        <v>683</v>
      </c>
      <c r="Z10" s="208"/>
      <c r="AP10" s="1118" t="s">
        <v>618</v>
      </c>
      <c r="AQ10" s="1034" t="s">
        <v>768</v>
      </c>
      <c r="AW10" s="410" t="s">
        <v>557</v>
      </c>
      <c r="AX10" s="411" t="s">
        <v>557</v>
      </c>
    </row>
    <row r="11" spans="1:55" ht="33.75">
      <c r="A11" s="6" t="s">
        <v>109</v>
      </c>
      <c r="B11" s="44">
        <v>2009</v>
      </c>
      <c r="E11" s="143" t="s">
        <v>194</v>
      </c>
      <c r="F11" s="147"/>
      <c r="I11" s="143" t="s">
        <v>208</v>
      </c>
      <c r="O11" s="527" t="s">
        <v>650</v>
      </c>
      <c r="V11" s="1039" t="s">
        <v>208</v>
      </c>
      <c r="W11" s="462"/>
      <c r="X11" s="461" t="s">
        <v>618</v>
      </c>
      <c r="Y11" s="752" t="s">
        <v>671</v>
      </c>
      <c r="Z11" s="208"/>
      <c r="AP11" s="1118" t="s">
        <v>617</v>
      </c>
      <c r="AQ11" s="741" t="s">
        <v>612</v>
      </c>
      <c r="AW11" s="410" t="s">
        <v>558</v>
      </c>
      <c r="AX11" s="411" t="s">
        <v>558</v>
      </c>
    </row>
    <row r="12" spans="1:55" ht="33.75">
      <c r="A12" s="6" t="s">
        <v>64</v>
      </c>
      <c r="B12" s="44">
        <v>2010</v>
      </c>
      <c r="E12" s="143" t="s">
        <v>195</v>
      </c>
      <c r="F12" s="147"/>
      <c r="G12" s="148" t="s">
        <v>291</v>
      </c>
      <c r="H12" s="148" t="s">
        <v>259</v>
      </c>
      <c r="I12" s="143" t="s">
        <v>209</v>
      </c>
      <c r="O12" s="527" t="s">
        <v>3</v>
      </c>
      <c r="V12" s="1039" t="s">
        <v>209</v>
      </c>
      <c r="W12" s="545"/>
      <c r="X12" s="461" t="s">
        <v>762</v>
      </c>
      <c r="Y12" s="752" t="s">
        <v>636</v>
      </c>
      <c r="AP12" s="1118" t="s">
        <v>616</v>
      </c>
      <c r="AW12" s="410" t="s">
        <v>208</v>
      </c>
      <c r="AX12" s="411" t="s">
        <v>208</v>
      </c>
    </row>
    <row r="13" spans="1:55" ht="22.5">
      <c r="A13" s="6" t="s">
        <v>110</v>
      </c>
      <c r="B13" s="44">
        <v>2011</v>
      </c>
      <c r="E13" s="143" t="s">
        <v>196</v>
      </c>
      <c r="F13" s="147"/>
      <c r="G13" s="143" t="s">
        <v>260</v>
      </c>
      <c r="H13" s="143" t="s">
        <v>261</v>
      </c>
      <c r="I13" s="143" t="s">
        <v>210</v>
      </c>
      <c r="V13" s="1039" t="s">
        <v>210</v>
      </c>
      <c r="W13" s="545"/>
      <c r="X13" s="545"/>
      <c r="Y13" s="545"/>
      <c r="AW13" s="410" t="s">
        <v>209</v>
      </c>
      <c r="AX13" s="411" t="s">
        <v>209</v>
      </c>
    </row>
    <row r="14" spans="1:55" ht="45">
      <c r="A14" s="6" t="s">
        <v>65</v>
      </c>
      <c r="B14" s="44">
        <v>2012</v>
      </c>
      <c r="G14" s="143" t="s">
        <v>262</v>
      </c>
      <c r="H14" s="143" t="s">
        <v>262</v>
      </c>
      <c r="I14" s="143" t="s">
        <v>211</v>
      </c>
      <c r="N14" s="99" t="s">
        <v>315</v>
      </c>
      <c r="V14" s="1038">
        <v>13</v>
      </c>
      <c r="W14" s="460"/>
      <c r="X14" s="461" t="s">
        <v>769</v>
      </c>
      <c r="Y14" s="752" t="s">
        <v>636</v>
      </c>
      <c r="AW14" s="410" t="s">
        <v>210</v>
      </c>
      <c r="AX14" s="411" t="s">
        <v>210</v>
      </c>
    </row>
    <row r="15" spans="1:55" ht="63.75">
      <c r="A15" s="6" t="s">
        <v>440</v>
      </c>
      <c r="B15" s="44">
        <v>2013</v>
      </c>
      <c r="I15" s="143" t="s">
        <v>212</v>
      </c>
      <c r="N15" s="177" t="s">
        <v>323</v>
      </c>
      <c r="V15" s="528"/>
      <c r="W15" s="528"/>
      <c r="X15" s="218"/>
      <c r="Y15" s="528"/>
      <c r="AW15" s="410" t="s">
        <v>211</v>
      </c>
      <c r="AX15" s="411" t="s">
        <v>211</v>
      </c>
    </row>
    <row r="16" spans="1:55" ht="21" customHeight="1">
      <c r="A16" s="6" t="s">
        <v>111</v>
      </c>
      <c r="B16" s="44">
        <v>2014</v>
      </c>
      <c r="I16" s="143" t="s">
        <v>213</v>
      </c>
      <c r="N16" s="177" t="s">
        <v>322</v>
      </c>
      <c r="AW16" s="410" t="s">
        <v>212</v>
      </c>
      <c r="AX16" s="411" t="s">
        <v>212</v>
      </c>
    </row>
    <row r="17" spans="1:50" ht="21" customHeight="1">
      <c r="A17" s="6" t="s">
        <v>112</v>
      </c>
      <c r="B17" s="44">
        <v>2015</v>
      </c>
      <c r="I17" s="143" t="s">
        <v>214</v>
      </c>
      <c r="N17" s="177" t="s">
        <v>321</v>
      </c>
      <c r="X17" s="218"/>
      <c r="AW17" s="410" t="s">
        <v>213</v>
      </c>
      <c r="AX17" s="411" t="s">
        <v>213</v>
      </c>
    </row>
    <row r="18" spans="1:50" ht="21" customHeight="1">
      <c r="A18" s="6" t="s">
        <v>113</v>
      </c>
      <c r="B18" s="44">
        <v>2016</v>
      </c>
      <c r="I18" s="143" t="s">
        <v>215</v>
      </c>
      <c r="N18" s="177" t="s">
        <v>320</v>
      </c>
      <c r="X18" s="218"/>
      <c r="AW18" s="410" t="s">
        <v>214</v>
      </c>
      <c r="AX18" s="411" t="s">
        <v>214</v>
      </c>
    </row>
    <row r="19" spans="1:50" ht="21" customHeight="1">
      <c r="A19" s="6" t="s">
        <v>114</v>
      </c>
      <c r="B19" s="44">
        <v>2017</v>
      </c>
      <c r="I19" s="143" t="s">
        <v>216</v>
      </c>
      <c r="N19" s="177" t="s">
        <v>319</v>
      </c>
      <c r="X19" s="218"/>
      <c r="AW19" s="410" t="s">
        <v>215</v>
      </c>
      <c r="AX19" s="411" t="s">
        <v>215</v>
      </c>
    </row>
    <row r="20" spans="1:50" ht="21" customHeight="1">
      <c r="A20" s="6" t="s">
        <v>115</v>
      </c>
      <c r="B20" s="44">
        <v>2018</v>
      </c>
      <c r="I20" s="143" t="s">
        <v>217</v>
      </c>
      <c r="N20" s="177" t="s">
        <v>318</v>
      </c>
      <c r="AW20" s="410" t="s">
        <v>216</v>
      </c>
      <c r="AX20" s="411" t="s">
        <v>216</v>
      </c>
    </row>
    <row r="21" spans="1:50" ht="21" customHeight="1">
      <c r="A21" s="6" t="s">
        <v>116</v>
      </c>
      <c r="B21" s="44">
        <v>2019</v>
      </c>
      <c r="I21" s="143" t="s">
        <v>218</v>
      </c>
      <c r="N21" s="177" t="s">
        <v>317</v>
      </c>
      <c r="AW21" s="410" t="s">
        <v>217</v>
      </c>
      <c r="AX21" s="411" t="s">
        <v>217</v>
      </c>
    </row>
    <row r="22" spans="1:50" ht="21" customHeight="1">
      <c r="A22" s="6" t="s">
        <v>117</v>
      </c>
      <c r="B22" s="44">
        <v>2020</v>
      </c>
      <c r="N22" s="177" t="s">
        <v>316</v>
      </c>
      <c r="AW22" s="410" t="s">
        <v>218</v>
      </c>
      <c r="AX22" s="411" t="s">
        <v>218</v>
      </c>
    </row>
    <row r="23" spans="1:50" ht="21" customHeight="1">
      <c r="A23" s="6" t="s">
        <v>118</v>
      </c>
      <c r="B23" s="44">
        <v>2021</v>
      </c>
      <c r="AW23" s="410" t="s">
        <v>559</v>
      </c>
      <c r="AX23" s="411" t="s">
        <v>559</v>
      </c>
    </row>
    <row r="24" spans="1:50" ht="21" customHeight="1">
      <c r="A24" s="6" t="s">
        <v>119</v>
      </c>
      <c r="B24" s="44">
        <v>2022</v>
      </c>
      <c r="AW24" s="410" t="s">
        <v>560</v>
      </c>
      <c r="AX24" s="411" t="s">
        <v>560</v>
      </c>
    </row>
    <row r="25" spans="1:50">
      <c r="A25" s="6" t="s">
        <v>120</v>
      </c>
      <c r="B25" s="44">
        <v>2023</v>
      </c>
      <c r="AW25" s="410" t="s">
        <v>561</v>
      </c>
      <c r="AX25" s="411" t="s">
        <v>561</v>
      </c>
    </row>
    <row r="26" spans="1:50">
      <c r="A26" s="6" t="s">
        <v>121</v>
      </c>
      <c r="B26" s="44">
        <v>2024</v>
      </c>
      <c r="AX26" s="411" t="s">
        <v>562</v>
      </c>
    </row>
    <row r="27" spans="1:50">
      <c r="A27" s="6" t="s">
        <v>122</v>
      </c>
      <c r="B27" s="44">
        <v>2025</v>
      </c>
      <c r="AX27" s="411" t="s">
        <v>563</v>
      </c>
    </row>
    <row r="28" spans="1:50">
      <c r="A28" s="6" t="s">
        <v>123</v>
      </c>
      <c r="D28" s="270"/>
      <c r="E28" s="271"/>
      <c r="F28" s="271"/>
      <c r="H28" s="272" t="s">
        <v>407</v>
      </c>
      <c r="AX28" s="411" t="s">
        <v>564</v>
      </c>
    </row>
    <row r="29" spans="1:50">
      <c r="A29" s="6" t="s">
        <v>124</v>
      </c>
      <c r="D29" s="273" t="s">
        <v>408</v>
      </c>
      <c r="E29" s="274" t="str">
        <f>IF(periodStart = "","", periodStart)</f>
        <v>01.01.2020</v>
      </c>
      <c r="F29" s="274" t="str">
        <f>IF(periodEnd = "","", periodEnd)</f>
        <v>31.12.2020</v>
      </c>
      <c r="H29" s="275" t="s">
        <v>2920</v>
      </c>
      <c r="AX29" s="411" t="s">
        <v>565</v>
      </c>
    </row>
    <row r="30" spans="1:50">
      <c r="A30" s="6" t="s">
        <v>125</v>
      </c>
      <c r="D30" s="276"/>
      <c r="E30" s="277"/>
      <c r="F30" s="277"/>
      <c r="AX30" s="411" t="s">
        <v>566</v>
      </c>
    </row>
    <row r="31" spans="1:50" ht="12.75">
      <c r="A31" s="6" t="s">
        <v>126</v>
      </c>
      <c r="D31" s="270"/>
      <c r="E31" s="271"/>
      <c r="F31" s="271"/>
      <c r="H31" s="278"/>
      <c r="AX31" s="411" t="s">
        <v>567</v>
      </c>
    </row>
    <row r="32" spans="1:50">
      <c r="A32" s="6" t="s">
        <v>127</v>
      </c>
      <c r="D32" s="273" t="s">
        <v>409</v>
      </c>
      <c r="E32" s="279"/>
      <c r="F32" s="279"/>
      <c r="H32" s="280" t="s">
        <v>410</v>
      </c>
      <c r="O32" s="528" t="s">
        <v>641</v>
      </c>
      <c r="AX32" s="411" t="s">
        <v>568</v>
      </c>
    </row>
    <row r="33" spans="1:50">
      <c r="A33" s="6" t="s">
        <v>128</v>
      </c>
      <c r="O33" s="528" t="s">
        <v>642</v>
      </c>
      <c r="AX33" s="411" t="s">
        <v>569</v>
      </c>
    </row>
    <row r="34" spans="1:50">
      <c r="A34" s="6" t="s">
        <v>129</v>
      </c>
      <c r="O34" s="528" t="s">
        <v>643</v>
      </c>
      <c r="AX34" s="411" t="s">
        <v>570</v>
      </c>
    </row>
    <row r="35" spans="1:50">
      <c r="A35" s="6" t="s">
        <v>130</v>
      </c>
      <c r="O35" s="528" t="s">
        <v>644</v>
      </c>
      <c r="X35" s="528"/>
      <c r="Y35" s="528"/>
      <c r="AX35" s="411" t="s">
        <v>571</v>
      </c>
    </row>
    <row r="36" spans="1:50">
      <c r="A36" s="6" t="s">
        <v>94</v>
      </c>
      <c r="O36" s="528" t="s">
        <v>645</v>
      </c>
      <c r="AX36" s="411" t="s">
        <v>572</v>
      </c>
    </row>
    <row r="37" spans="1:50">
      <c r="A37" s="6" t="s">
        <v>95</v>
      </c>
      <c r="O37" s="528" t="s">
        <v>646</v>
      </c>
      <c r="AX37" s="411" t="s">
        <v>573</v>
      </c>
    </row>
    <row r="38" spans="1:50">
      <c r="A38" s="6" t="s">
        <v>96</v>
      </c>
      <c r="O38" s="528" t="s">
        <v>647</v>
      </c>
      <c r="AX38" s="411" t="s">
        <v>574</v>
      </c>
    </row>
    <row r="39" spans="1:50">
      <c r="A39" s="6" t="s">
        <v>97</v>
      </c>
      <c r="O39" s="528" t="s">
        <v>648</v>
      </c>
      <c r="AX39" s="411" t="s">
        <v>522</v>
      </c>
    </row>
    <row r="40" spans="1:50">
      <c r="A40" s="6" t="s">
        <v>98</v>
      </c>
      <c r="O40" s="528" t="s">
        <v>649</v>
      </c>
      <c r="AX40" s="411" t="s">
        <v>523</v>
      </c>
    </row>
    <row r="41" spans="1:50">
      <c r="A41" s="6" t="s">
        <v>99</v>
      </c>
      <c r="O41" s="528" t="s">
        <v>650</v>
      </c>
      <c r="AX41" s="411" t="s">
        <v>524</v>
      </c>
    </row>
    <row r="42" spans="1:50">
      <c r="A42" s="6" t="s">
        <v>131</v>
      </c>
      <c r="AX42" s="411" t="s">
        <v>525</v>
      </c>
    </row>
    <row r="43" spans="1:50">
      <c r="A43" s="6" t="s">
        <v>132</v>
      </c>
      <c r="AX43" s="411" t="s">
        <v>526</v>
      </c>
    </row>
    <row r="44" spans="1:50">
      <c r="A44" s="6" t="s">
        <v>133</v>
      </c>
      <c r="AX44" s="411" t="s">
        <v>527</v>
      </c>
    </row>
    <row r="45" spans="1:50">
      <c r="A45" s="6" t="s">
        <v>134</v>
      </c>
      <c r="AX45" s="411" t="s">
        <v>528</v>
      </c>
    </row>
    <row r="46" spans="1:50">
      <c r="A46" s="6" t="s">
        <v>135</v>
      </c>
      <c r="AX46" s="411" t="s">
        <v>529</v>
      </c>
    </row>
    <row r="47" spans="1:50">
      <c r="A47" s="6" t="s">
        <v>156</v>
      </c>
      <c r="AX47" s="411" t="s">
        <v>530</v>
      </c>
    </row>
    <row r="48" spans="1:50">
      <c r="A48" s="6" t="s">
        <v>157</v>
      </c>
      <c r="AX48" s="411" t="s">
        <v>531</v>
      </c>
    </row>
    <row r="49" spans="1:50">
      <c r="A49" s="6" t="s">
        <v>158</v>
      </c>
      <c r="AX49" s="411" t="s">
        <v>532</v>
      </c>
    </row>
    <row r="50" spans="1:50">
      <c r="A50" s="6" t="s">
        <v>136</v>
      </c>
      <c r="AX50" s="411" t="s">
        <v>533</v>
      </c>
    </row>
    <row r="51" spans="1:50">
      <c r="A51" s="6" t="s">
        <v>137</v>
      </c>
      <c r="AX51" s="411" t="s">
        <v>534</v>
      </c>
    </row>
    <row r="52" spans="1:50">
      <c r="A52" s="6" t="s">
        <v>138</v>
      </c>
      <c r="AX52" s="411" t="s">
        <v>535</v>
      </c>
    </row>
    <row r="53" spans="1:50">
      <c r="A53" s="6" t="s">
        <v>139</v>
      </c>
      <c r="X53" s="481"/>
      <c r="AX53" s="411" t="s">
        <v>536</v>
      </c>
    </row>
    <row r="54" spans="1:50">
      <c r="A54" s="6" t="s">
        <v>140</v>
      </c>
      <c r="X54" s="481"/>
      <c r="AX54" s="411" t="s">
        <v>537</v>
      </c>
    </row>
    <row r="55" spans="1:50">
      <c r="A55" s="6" t="s">
        <v>141</v>
      </c>
      <c r="X55" s="481"/>
      <c r="AX55" s="411" t="s">
        <v>538</v>
      </c>
    </row>
    <row r="56" spans="1:50">
      <c r="A56" s="6" t="s">
        <v>142</v>
      </c>
      <c r="X56" s="481"/>
      <c r="AX56" s="411" t="s">
        <v>539</v>
      </c>
    </row>
    <row r="57" spans="1:50">
      <c r="A57" s="6" t="s">
        <v>387</v>
      </c>
      <c r="X57" s="481"/>
      <c r="AX57" s="411" t="s">
        <v>540</v>
      </c>
    </row>
    <row r="58" spans="1:50">
      <c r="A58" s="6" t="s">
        <v>143</v>
      </c>
      <c r="X58" s="481"/>
      <c r="AX58" s="411" t="s">
        <v>541</v>
      </c>
    </row>
    <row r="59" spans="1:50">
      <c r="A59" s="6" t="s">
        <v>144</v>
      </c>
      <c r="X59" s="481"/>
      <c r="AX59" s="411" t="s">
        <v>542</v>
      </c>
    </row>
    <row r="60" spans="1:50">
      <c r="A60" s="6" t="s">
        <v>145</v>
      </c>
      <c r="X60" s="481"/>
      <c r="AX60" s="411" t="s">
        <v>543</v>
      </c>
    </row>
    <row r="61" spans="1:50">
      <c r="A61" s="6" t="s">
        <v>146</v>
      </c>
      <c r="X61" s="481"/>
      <c r="AX61" s="411" t="s">
        <v>544</v>
      </c>
    </row>
    <row r="62" spans="1:50">
      <c r="A62" s="6" t="s">
        <v>89</v>
      </c>
      <c r="X62" s="481"/>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29"/>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1</v>
      </c>
    </row>
    <row r="16" spans="1:1">
      <c r="A16" s="1033">
        <f>IF('Форма 4.2.1 | Т-ТЭ | потр'!$O$23="",1,0)</f>
        <v>1</v>
      </c>
    </row>
    <row r="17" spans="1:1">
      <c r="A17" s="1033">
        <f>IF('Форма 4.2.1 | Т-ТЭ | потр'!$M$24="",1,0)</f>
        <v>1</v>
      </c>
    </row>
    <row r="18" spans="1:1">
      <c r="A18" s="1033">
        <f>IF('Форма 4.2.1 | Т-ТЭ | потр'!$R$24="",1,0)</f>
        <v>1</v>
      </c>
    </row>
    <row r="19" spans="1:1">
      <c r="A19" s="1033">
        <f>IF('Форма 4.2.1 | Т-ТЭ | потр'!$T$24="",1,0)</f>
        <v>1</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0</v>
      </c>
    </row>
    <row r="65" spans="1:1">
      <c r="A65" s="1033">
        <f>IF('Форма 4.2.3 | Т-гор.вода'!$M$24="",1,0)</f>
        <v>0</v>
      </c>
    </row>
    <row r="66" spans="1:1">
      <c r="A66" s="1033">
        <f>IF('Форма 4.2.3 | Т-гор.вода'!$W$24="",1,0)</f>
        <v>0</v>
      </c>
    </row>
    <row r="67" spans="1:1">
      <c r="A67" s="1033">
        <f>IF('Форма 4.2.3 | Т-гор.вода'!$Y$24="",1,0)</f>
        <v>0</v>
      </c>
    </row>
    <row r="68" spans="1:1">
      <c r="A68" s="1033">
        <f>IF('Форма 4.2.3 | Т-гор.вода'!$X$24="",1,0)</f>
        <v>0</v>
      </c>
    </row>
    <row r="69" spans="1:1">
      <c r="A69" s="1033">
        <f>IF('Форма 4.2.3 | Т-гор.вода'!$Z$24="",1,0)</f>
        <v>0</v>
      </c>
    </row>
    <row r="70" spans="1:1">
      <c r="A70" s="1033">
        <f>IF('Форма 4.2.4 | Т-подкл'!$AB$23="",1,0)</f>
        <v>1</v>
      </c>
    </row>
    <row r="71" spans="1:1">
      <c r="A71" s="1033">
        <f>IF('Форма 4.2.4 | Т-подкл'!$AD$23="",1,0)</f>
        <v>1</v>
      </c>
    </row>
    <row r="72" spans="1:1">
      <c r="A72" s="1033">
        <f>IF('Форма 4.2.4 | Т-подкл'!$N$23="",1,0)</f>
        <v>0</v>
      </c>
    </row>
    <row r="73" spans="1:1">
      <c r="A73" s="1033">
        <f>IF('Форма 4.2.4 | Т-подкл'!$R$23="",1,0)</f>
        <v>0</v>
      </c>
    </row>
    <row r="74" spans="1:1">
      <c r="A74" s="1033">
        <f>IF('Форма 4.2.4 | Т-подкл'!$V$23="",1,0)</f>
        <v>0</v>
      </c>
    </row>
    <row r="75" spans="1:1">
      <c r="A75" s="1033">
        <f>IF('Форма 4.2.4 | Т-подкл'!$AC$23="",1,0)</f>
        <v>0</v>
      </c>
    </row>
    <row r="76" spans="1:1">
      <c r="A76" s="1033">
        <f>IF('Форма 4.2.4 | Т-подкл'!$AE$23="",1,0)</f>
        <v>0</v>
      </c>
    </row>
    <row r="77" spans="1:1">
      <c r="A77" s="1033">
        <f>IF('Форма 4.2.5 | Т-подкл(инд)'!$M$23="",1,0)</f>
        <v>1</v>
      </c>
    </row>
    <row r="78" spans="1:1">
      <c r="A78" s="1033">
        <f>IF('Форма 4.2.5 | Т-подкл(инд)'!$P$23="",1,0)</f>
        <v>1</v>
      </c>
    </row>
    <row r="79" spans="1:1">
      <c r="A79" s="1033">
        <f>IF('Форма 4.2.5 | Т-подкл(инд)'!$Q$23="",1,0)</f>
        <v>1</v>
      </c>
    </row>
    <row r="80" spans="1:1">
      <c r="A80" s="1033">
        <f>IF('Форма 4.2.5 | Т-подкл(инд)'!$R$23="",1,0)</f>
        <v>1</v>
      </c>
    </row>
    <row r="81" spans="1:1">
      <c r="A81" s="1033">
        <f>IF('Форма 4.2.5 | Т-подкл(инд)'!$S$23="",1,0)</f>
        <v>1</v>
      </c>
    </row>
    <row r="82" spans="1:1">
      <c r="A82" s="1033">
        <f>IF('Форма 4.2.5 | Т-подкл(инд)'!$T$23="",1,0)</f>
        <v>0</v>
      </c>
    </row>
    <row r="83" spans="1:1">
      <c r="A83" s="1033">
        <f>IF('Форма 4.2.5 | Т-подкл(инд)'!$V$23="",1,0)</f>
        <v>0</v>
      </c>
    </row>
    <row r="84" spans="1:1">
      <c r="A84" s="1033">
        <f>IF('Форма 4.7'!$E$12="",1,0)</f>
        <v>0</v>
      </c>
    </row>
    <row r="85" spans="1:1">
      <c r="A85" s="1033">
        <f>IF('Форма 4.7'!$F$12="",1,0)</f>
        <v>0</v>
      </c>
    </row>
    <row r="86" spans="1:1">
      <c r="A86" s="1033">
        <f>IF('Форма 4.8'!$G$11="",1,0)</f>
        <v>0</v>
      </c>
    </row>
    <row r="87" spans="1:1">
      <c r="A87" s="1033">
        <f>IF('Форма 4.8'!$G$12="",1,0)</f>
        <v>0</v>
      </c>
    </row>
    <row r="88" spans="1:1">
      <c r="A88" s="1033">
        <f>IF('Форма 4.8'!$H$12="",1,0)</f>
        <v>0</v>
      </c>
    </row>
    <row r="89" spans="1:1">
      <c r="A89" s="1033">
        <f>IF('Форма 4.8'!$H$13="",1,0)</f>
        <v>0</v>
      </c>
    </row>
    <row r="90" spans="1:1">
      <c r="A90" s="1033">
        <f>IF('Форма 4.8'!$E$15="",1,0)</f>
        <v>0</v>
      </c>
    </row>
    <row r="91" spans="1:1">
      <c r="A91" s="1033">
        <f>IF('Форма 4.8'!$H$15="",1,0)</f>
        <v>0</v>
      </c>
    </row>
    <row r="92" spans="1:1">
      <c r="A92" s="1033">
        <f>IF('Форма 4.8'!$G$18="",1,0)</f>
        <v>0</v>
      </c>
    </row>
    <row r="93" spans="1:1">
      <c r="A93" s="1033">
        <f>IF('Форма 4.8'!$G$26="",1,0)</f>
        <v>0</v>
      </c>
    </row>
    <row r="94" spans="1:1">
      <c r="A94" s="1033">
        <f>IF('Форма 4.8'!$G$29="",1,0)</f>
        <v>0</v>
      </c>
    </row>
    <row r="95" spans="1:1">
      <c r="A95" s="1033">
        <f>IF('Форма 4.8'!$E$35="",1,0)</f>
        <v>0</v>
      </c>
    </row>
    <row r="96" spans="1:1">
      <c r="A96" s="1033">
        <f>IF('Форма 4.8'!$H$35="",1,0)</f>
        <v>0</v>
      </c>
    </row>
    <row r="97" spans="1:1">
      <c r="A97" s="1033">
        <f>IF('Форма 4.8'!$G$32="",1,0)</f>
        <v>0</v>
      </c>
    </row>
    <row r="98" spans="1:1">
      <c r="A98" s="1033">
        <f>IF('Форма 1.0.2'!$E$12="",1,0)</f>
        <v>1</v>
      </c>
    </row>
    <row r="99" spans="1:1">
      <c r="A99" s="1033">
        <f>IF('Форма 1.0.2'!$F$12="",1,0)</f>
        <v>1</v>
      </c>
    </row>
    <row r="100" spans="1:1">
      <c r="A100" s="1033">
        <f>IF('Форма 1.0.2'!$G$12="",1,0)</f>
        <v>1</v>
      </c>
    </row>
    <row r="101" spans="1:1">
      <c r="A101" s="1033">
        <f>IF('Форма 1.0.2'!$H$12="",1,0)</f>
        <v>1</v>
      </c>
    </row>
    <row r="102" spans="1:1">
      <c r="A102" s="1033">
        <f>IF('Форма 1.0.2'!$I$12="",1,0)</f>
        <v>1</v>
      </c>
    </row>
    <row r="103" spans="1:1">
      <c r="A103" s="1033">
        <f>IF('Форма 1.0.2'!$J$12="",1,0)</f>
        <v>1</v>
      </c>
    </row>
    <row r="104" spans="1:1">
      <c r="A104" s="1033">
        <f>IF('Сведения об изменении'!$E$12="",1,0)</f>
        <v>1</v>
      </c>
    </row>
    <row r="105" spans="1:1">
      <c r="A105" s="1089">
        <f>IF('Форма 4.2.4 | Т-подкл'!$AA$23="",1,0)</f>
        <v>1</v>
      </c>
    </row>
    <row r="106" spans="1:1">
      <c r="A106" s="1089">
        <f>IF('Форма 4.2.4 | Т-подкл'!$Z$23="",1,0)</f>
        <v>1</v>
      </c>
    </row>
    <row r="107" spans="1:1">
      <c r="A107" s="1098">
        <f>IF('Форма 4.7'!$F$15="",1,0)</f>
        <v>0</v>
      </c>
    </row>
    <row r="108" spans="1:1">
      <c r="A108" s="1098">
        <f>IF('Форма 4.7'!$E$15="",1,0)</f>
        <v>0</v>
      </c>
    </row>
    <row r="109" spans="1:1">
      <c r="A109" s="1098">
        <f>IF(Территории!$E$12="",1,0)</f>
        <v>0</v>
      </c>
    </row>
    <row r="110" spans="1:1">
      <c r="A110" s="1098">
        <f>IF('Перечень тарифов'!$E$21="",1,0)</f>
        <v>0</v>
      </c>
    </row>
    <row r="111" spans="1:1">
      <c r="A111" s="1098">
        <f>IF('Перечень тарифов'!$F$21="",1,0)</f>
        <v>0</v>
      </c>
    </row>
    <row r="112" spans="1:1">
      <c r="A112" s="1098">
        <f>IF('Перечень тарифов'!$G$21="",1,0)</f>
        <v>0</v>
      </c>
    </row>
    <row r="113" spans="1:1">
      <c r="A113" s="1098">
        <f>IF('Перечень тарифов'!$K$21="",1,0)</f>
        <v>0</v>
      </c>
    </row>
    <row r="114" spans="1:1">
      <c r="A114" s="1098">
        <f>IF('Перечень тарифов'!$O$21="",1,0)</f>
        <v>0</v>
      </c>
    </row>
    <row r="115" spans="1:1">
      <c r="A115" s="1098">
        <f>IF('Перечень тарифов'!$S$21="",1,0)</f>
        <v>0</v>
      </c>
    </row>
    <row r="116" spans="1:1">
      <c r="A116" s="1098">
        <f>IF('Перечень тарифов'!$G$12="",1,0)</f>
        <v>0</v>
      </c>
    </row>
    <row r="117" spans="1:1">
      <c r="A117" s="1098">
        <f>IF('Перечень тарифов'!$G$11="",1,0)</f>
        <v>0</v>
      </c>
    </row>
    <row r="118" spans="1:1">
      <c r="A118" s="1098">
        <f>IF('Форма 4.2.3 | Т-гор.вода'!$O$24="",1,0)</f>
        <v>0</v>
      </c>
    </row>
    <row r="119" spans="1:1">
      <c r="A119" s="1098">
        <f>IF('Форма 4.2.3 | Т-гор.вода'!$P$24="",1,0)</f>
        <v>0</v>
      </c>
    </row>
    <row r="120" spans="1:1">
      <c r="A120" s="1098">
        <f>IF('Форма 4.2.3 | Т-гор.вода'!$AB$24="",1,0)</f>
        <v>0</v>
      </c>
    </row>
    <row r="121" spans="1:1">
      <c r="A121" s="1098">
        <f>IF('Форма 4.2.3 | Т-гор.вода'!$AI$24="",1,0)</f>
        <v>0</v>
      </c>
    </row>
    <row r="122" spans="1:1">
      <c r="A122" s="1098">
        <f>IF('Форма 4.2.3 | Т-гор.вода'!$AK$24="",1,0)</f>
        <v>0</v>
      </c>
    </row>
    <row r="123" spans="1:1">
      <c r="A123" s="1098">
        <f>IF('Форма 4.2.3 | Т-гор.вода'!$AA$24="",1,0)</f>
        <v>0</v>
      </c>
    </row>
    <row r="124" spans="1:1">
      <c r="A124" s="1098">
        <f>IF('Форма 4.2.3 | Т-гор.вода'!$AJ$24="",1,0)</f>
        <v>0</v>
      </c>
    </row>
    <row r="125" spans="1:1">
      <c r="A125" s="1098">
        <f>IF('Форма 4.2.3 | Т-гор.вода'!$AL$24="",1,0)</f>
        <v>0</v>
      </c>
    </row>
    <row r="126" spans="1:1">
      <c r="A126" s="1098">
        <f>IF('Форма 4.8'!$G$19="",1,0)</f>
        <v>0</v>
      </c>
    </row>
    <row r="127" spans="1:1">
      <c r="A127" s="1098">
        <f>IF('Форма 4.8'!$G$20="",1,0)</f>
        <v>0</v>
      </c>
    </row>
    <row r="128" spans="1:1">
      <c r="A128" s="1098">
        <f>IF('Форма 4.8'!$G$21="",1,0)</f>
        <v>0</v>
      </c>
    </row>
    <row r="129" spans="1:1">
      <c r="A129" s="1098">
        <f>IF('Форма 4.8'!$G$22="",1,0)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18"/>
  </cols>
  <sheetData>
    <row r="1" spans="1:3">
      <c r="A1" s="1118" t="s">
        <v>511</v>
      </c>
      <c r="B1" s="1118" t="s">
        <v>512</v>
      </c>
      <c r="C1" s="1118" t="s">
        <v>66</v>
      </c>
    </row>
    <row r="2" spans="1:3">
      <c r="A2" s="1118">
        <v>4189678</v>
      </c>
      <c r="B2" s="1118" t="s">
        <v>1431</v>
      </c>
      <c r="C2" s="1118" t="s">
        <v>1432</v>
      </c>
    </row>
    <row r="3" spans="1:3">
      <c r="A3" s="1118">
        <v>4190415</v>
      </c>
      <c r="B3" s="1118" t="s">
        <v>1433</v>
      </c>
      <c r="C3" s="1118" t="s">
        <v>1432</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2891</v>
      </c>
    </row>
    <row r="4" spans="2:2">
      <c r="B4" s="354" t="s">
        <v>515</v>
      </c>
    </row>
    <row r="5" spans="2:2">
      <c r="B5" s="354" t="s">
        <v>516</v>
      </c>
    </row>
    <row r="6" spans="2:2">
      <c r="B6" s="354" t="s">
        <v>517</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391</v>
      </c>
      <c r="B1" s="229" t="s">
        <v>392</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18"/>
    <col min="2" max="2" width="65.28515625" style="1118" customWidth="1"/>
    <col min="3" max="3" width="41" style="1118" customWidth="1"/>
    <col min="4" max="16384" width="9.140625" style="1118"/>
  </cols>
  <sheetData>
    <row r="1" spans="1:2">
      <c r="A1" s="1118" t="s">
        <v>329</v>
      </c>
      <c r="B1" s="1118" t="s">
        <v>330</v>
      </c>
    </row>
    <row r="2" spans="1:2">
      <c r="A2" s="1118">
        <v>4213775</v>
      </c>
      <c r="B2" s="1118" t="s">
        <v>611</v>
      </c>
    </row>
    <row r="3" spans="1:2">
      <c r="A3" s="1118">
        <v>4213784</v>
      </c>
      <c r="B3" s="1118" t="s">
        <v>769</v>
      </c>
    </row>
    <row r="4" spans="1:2">
      <c r="A4" s="1118">
        <v>4213781</v>
      </c>
      <c r="B4" s="1118" t="s">
        <v>768</v>
      </c>
    </row>
    <row r="5" spans="1:2">
      <c r="A5" s="1118">
        <v>4213776</v>
      </c>
      <c r="B5" s="1118" t="s">
        <v>612</v>
      </c>
    </row>
    <row r="6" spans="1:2">
      <c r="A6" s="1118">
        <v>4213777</v>
      </c>
      <c r="B6" s="1118" t="s">
        <v>613</v>
      </c>
    </row>
    <row r="7" spans="1:2">
      <c r="A7" s="1118">
        <v>4238670</v>
      </c>
      <c r="B7" s="1118" t="s">
        <v>759</v>
      </c>
    </row>
    <row r="8" spans="1:2">
      <c r="A8" s="1118">
        <v>4213778</v>
      </c>
      <c r="B8" s="1118" t="s">
        <v>614</v>
      </c>
    </row>
    <row r="9" spans="1:2">
      <c r="A9" s="1118">
        <v>4213780</v>
      </c>
      <c r="B9" s="1118" t="s">
        <v>615</v>
      </c>
    </row>
    <row r="10" spans="1:2">
      <c r="A10" s="1118">
        <v>4213779</v>
      </c>
      <c r="B10" s="1118" t="s">
        <v>618</v>
      </c>
    </row>
    <row r="11" spans="1:2">
      <c r="A11" s="1118">
        <v>4213783</v>
      </c>
      <c r="B11" s="1118" t="s">
        <v>617</v>
      </c>
    </row>
    <row r="12" spans="1:2">
      <c r="A12" s="1118">
        <v>4213782</v>
      </c>
      <c r="B12" s="1118" t="s">
        <v>616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5" zoomScaleNormal="100" workbookViewId="0">
      <selection activeCell="I48" sqref="I48"/>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26360568</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46" t="s">
        <v>767</v>
      </c>
      <c r="F5" s="1147"/>
      <c r="G5" s="435"/>
      <c r="J5" s="309"/>
    </row>
    <row r="6" spans="1:12" s="372" customFormat="1" ht="6">
      <c r="A6" s="366"/>
      <c r="B6" s="367"/>
      <c r="C6" s="368"/>
      <c r="D6" s="369"/>
      <c r="E6" s="374"/>
      <c r="F6" s="375"/>
      <c r="G6" s="376"/>
      <c r="I6" s="373"/>
    </row>
    <row r="7" spans="1:12" ht="27">
      <c r="D7" s="24"/>
      <c r="E7" s="25" t="s">
        <v>51</v>
      </c>
      <c r="F7" s="328" t="s">
        <v>168</v>
      </c>
      <c r="G7" s="384"/>
    </row>
    <row r="8" spans="1:12" s="372" customFormat="1" ht="6">
      <c r="A8" s="366"/>
      <c r="B8" s="367"/>
      <c r="C8" s="368"/>
      <c r="D8" s="369"/>
      <c r="E8" s="370"/>
      <c r="F8" s="371"/>
      <c r="G8" s="369"/>
      <c r="I8" s="373"/>
    </row>
    <row r="9" spans="1:12" ht="27">
      <c r="D9" s="24"/>
      <c r="E9" s="25" t="s">
        <v>473</v>
      </c>
      <c r="F9" s="349" t="s">
        <v>84</v>
      </c>
      <c r="G9" s="383"/>
    </row>
    <row r="10" spans="1:12" s="372" customFormat="1" ht="6">
      <c r="A10" s="377"/>
      <c r="B10" s="367"/>
      <c r="C10" s="368"/>
      <c r="D10" s="378"/>
      <c r="E10" s="374"/>
      <c r="F10" s="379"/>
      <c r="G10" s="380"/>
      <c r="I10" s="373"/>
    </row>
    <row r="11" spans="1:12" ht="27">
      <c r="A11" s="200"/>
      <c r="D11" s="24"/>
      <c r="E11" s="81" t="s">
        <v>471</v>
      </c>
      <c r="F11" s="1119" t="s">
        <v>1434</v>
      </c>
      <c r="G11" s="381"/>
    </row>
    <row r="12" spans="1:12" ht="27">
      <c r="D12" s="24"/>
      <c r="E12" s="81" t="s">
        <v>472</v>
      </c>
      <c r="F12" s="1119" t="s">
        <v>1435</v>
      </c>
      <c r="G12" s="383"/>
    </row>
    <row r="13" spans="1:12" s="372" customFormat="1" ht="6">
      <c r="A13" s="377"/>
      <c r="B13" s="367"/>
      <c r="C13" s="368"/>
      <c r="D13" s="378"/>
      <c r="E13" s="374"/>
      <c r="F13" s="379"/>
      <c r="G13" s="380"/>
      <c r="I13" s="373"/>
    </row>
    <row r="14" spans="1:12" ht="27">
      <c r="D14" s="24"/>
      <c r="E14" s="81" t="s">
        <v>368</v>
      </c>
      <c r="F14" s="329" t="s">
        <v>41</v>
      </c>
      <c r="G14" s="383"/>
    </row>
    <row r="15" spans="1:12" ht="27" hidden="1">
      <c r="D15" s="24"/>
      <c r="E15" s="81" t="s">
        <v>298</v>
      </c>
      <c r="F15" s="331" t="s">
        <v>783</v>
      </c>
      <c r="G15" s="383"/>
    </row>
    <row r="16" spans="1:12" ht="27" hidden="1">
      <c r="D16" s="24"/>
      <c r="E16" s="81" t="s">
        <v>598</v>
      </c>
      <c r="F16" s="331"/>
      <c r="G16" s="383"/>
    </row>
    <row r="17" spans="1:9" ht="19.5">
      <c r="D17" s="24"/>
      <c r="E17" s="25"/>
      <c r="F17" s="445" t="s">
        <v>606</v>
      </c>
      <c r="G17" s="21"/>
    </row>
    <row r="18" spans="1:9" ht="27">
      <c r="D18" s="24"/>
      <c r="E18" s="81" t="s">
        <v>501</v>
      </c>
      <c r="F18" s="329" t="s">
        <v>2882</v>
      </c>
      <c r="G18" s="383"/>
    </row>
    <row r="19" spans="1:9" ht="27">
      <c r="D19" s="24"/>
      <c r="E19" s="81" t="s">
        <v>595</v>
      </c>
      <c r="F19" s="330" t="s">
        <v>2880</v>
      </c>
      <c r="G19" s="383"/>
    </row>
    <row r="20" spans="1:9" ht="27">
      <c r="D20" s="24"/>
      <c r="E20" s="81" t="s">
        <v>594</v>
      </c>
      <c r="F20" s="329" t="s">
        <v>2881</v>
      </c>
      <c r="G20" s="383"/>
    </row>
    <row r="21" spans="1:9" ht="27">
      <c r="D21" s="24"/>
      <c r="E21" s="81" t="s">
        <v>500</v>
      </c>
      <c r="F21" s="329" t="s">
        <v>2883</v>
      </c>
      <c r="G21" s="383"/>
    </row>
    <row r="22" spans="1:9" ht="19.5" hidden="1">
      <c r="D22" s="24"/>
      <c r="E22" s="25"/>
      <c r="F22" s="445" t="s">
        <v>607</v>
      </c>
      <c r="G22" s="21"/>
    </row>
    <row r="23" spans="1:9" ht="27" hidden="1">
      <c r="D23" s="24"/>
      <c r="E23" s="81" t="s">
        <v>610</v>
      </c>
      <c r="F23" s="333"/>
      <c r="G23" s="383"/>
    </row>
    <row r="24" spans="1:9" ht="27" hidden="1">
      <c r="D24" s="24"/>
      <c r="E24" s="81" t="s">
        <v>609</v>
      </c>
      <c r="F24" s="331"/>
      <c r="G24" s="383"/>
    </row>
    <row r="25" spans="1:9" ht="27" hidden="1">
      <c r="D25" s="24"/>
      <c r="E25" s="81" t="s">
        <v>608</v>
      </c>
      <c r="F25" s="333"/>
      <c r="G25" s="383"/>
    </row>
    <row r="26" spans="1:9" ht="27" hidden="1">
      <c r="D26" s="24"/>
      <c r="E26" s="81" t="s">
        <v>500</v>
      </c>
      <c r="F26" s="333"/>
      <c r="G26" s="383"/>
    </row>
    <row r="27" spans="1:9" s="372" customFormat="1" ht="35.1" customHeight="1">
      <c r="A27" s="377"/>
      <c r="B27" s="367"/>
      <c r="C27" s="368"/>
      <c r="D27" s="378"/>
      <c r="E27" s="374"/>
      <c r="F27" s="379"/>
      <c r="G27" s="380"/>
      <c r="I27" s="373"/>
    </row>
    <row r="28" spans="1:9" ht="27">
      <c r="D28" s="24"/>
      <c r="E28" s="81" t="s">
        <v>169</v>
      </c>
      <c r="F28" s="349" t="s">
        <v>84</v>
      </c>
      <c r="G28" s="383"/>
    </row>
    <row r="29" spans="1:9" ht="27">
      <c r="C29" s="28"/>
      <c r="D29" s="29"/>
      <c r="E29" s="30" t="s">
        <v>78</v>
      </c>
      <c r="F29" s="332" t="s">
        <v>1816</v>
      </c>
      <c r="G29" s="382"/>
    </row>
    <row r="30" spans="1:9" ht="27" hidden="1">
      <c r="C30" s="28"/>
      <c r="D30" s="29"/>
      <c r="E30" s="52" t="s">
        <v>202</v>
      </c>
      <c r="F30" s="333"/>
      <c r="G30" s="382"/>
    </row>
    <row r="31" spans="1:9" ht="27">
      <c r="C31" s="28"/>
      <c r="D31" s="29"/>
      <c r="E31" s="30" t="s">
        <v>52</v>
      </c>
      <c r="F31" s="332" t="s">
        <v>1817</v>
      </c>
      <c r="G31" s="382"/>
    </row>
    <row r="32" spans="1:9" ht="27">
      <c r="C32" s="28"/>
      <c r="D32" s="29"/>
      <c r="E32" s="30" t="s">
        <v>53</v>
      </c>
      <c r="F32" s="332" t="s">
        <v>1560</v>
      </c>
      <c r="G32" s="382"/>
      <c r="H32" s="31"/>
    </row>
    <row r="33" spans="1:9" s="372" customFormat="1" ht="6">
      <c r="A33" s="377"/>
      <c r="B33" s="367"/>
      <c r="C33" s="368"/>
      <c r="D33" s="378"/>
      <c r="E33" s="374"/>
      <c r="F33" s="379"/>
      <c r="G33" s="380"/>
      <c r="I33" s="373"/>
    </row>
    <row r="34" spans="1:9" ht="27">
      <c r="A34" s="199"/>
      <c r="D34" s="26"/>
      <c r="E34" s="798" t="s">
        <v>721</v>
      </c>
      <c r="F34" s="1121" t="s">
        <v>724</v>
      </c>
      <c r="G34" s="381"/>
    </row>
    <row r="35" spans="1:9" s="372" customFormat="1" ht="6">
      <c r="A35" s="377"/>
      <c r="B35" s="367"/>
      <c r="C35" s="368"/>
      <c r="D35" s="378"/>
      <c r="E35" s="374"/>
      <c r="F35" s="379"/>
      <c r="G35" s="380"/>
      <c r="I35" s="373"/>
    </row>
    <row r="36" spans="1:9" ht="27">
      <c r="A36" s="199"/>
      <c r="D36" s="26"/>
      <c r="E36" s="81" t="s">
        <v>242</v>
      </c>
      <c r="F36" s="827" t="s">
        <v>203</v>
      </c>
      <c r="G36" s="381"/>
    </row>
    <row r="37" spans="1:9" s="372" customFormat="1" ht="6">
      <c r="A37" s="366"/>
      <c r="B37" s="367"/>
      <c r="C37" s="368"/>
      <c r="D37" s="369"/>
      <c r="E37" s="370"/>
      <c r="F37" s="371"/>
      <c r="G37" s="369"/>
      <c r="I37" s="373"/>
    </row>
    <row r="38" spans="1:9" ht="27">
      <c r="B38" s="189"/>
      <c r="D38" s="24"/>
      <c r="E38" s="81" t="s">
        <v>727</v>
      </c>
      <c r="F38" s="349" t="s">
        <v>83</v>
      </c>
      <c r="G38" s="383"/>
      <c r="I38" s="19"/>
    </row>
    <row r="39" spans="1:9" s="372" customFormat="1" ht="6">
      <c r="A39" s="377"/>
      <c r="B39" s="367"/>
      <c r="C39" s="368"/>
      <c r="D39" s="378"/>
      <c r="E39" s="374"/>
      <c r="F39" s="379"/>
      <c r="G39" s="380"/>
      <c r="I39" s="373"/>
    </row>
    <row r="40" spans="1:9" ht="27">
      <c r="A40" s="201"/>
      <c r="B40" s="92"/>
      <c r="D40" s="33"/>
      <c r="E40" s="32" t="s">
        <v>545</v>
      </c>
      <c r="F40" s="329" t="s">
        <v>2884</v>
      </c>
      <c r="G40" s="381"/>
    </row>
    <row r="41" spans="1:9" ht="27">
      <c r="A41" s="201"/>
      <c r="B41" s="92"/>
      <c r="D41" s="33"/>
      <c r="E41" s="41" t="s">
        <v>546</v>
      </c>
      <c r="F41" s="329" t="s">
        <v>2885</v>
      </c>
      <c r="G41" s="381"/>
    </row>
    <row r="42" spans="1:9" ht="19.5">
      <c r="D42" s="24"/>
      <c r="E42" s="25"/>
      <c r="F42" s="445" t="s">
        <v>577</v>
      </c>
      <c r="G42" s="21"/>
    </row>
    <row r="43" spans="1:9" ht="27">
      <c r="A43" s="201"/>
      <c r="D43" s="21"/>
      <c r="E43" s="443" t="s">
        <v>86</v>
      </c>
      <c r="F43" s="449" t="s">
        <v>2886</v>
      </c>
      <c r="G43" s="381"/>
    </row>
    <row r="44" spans="1:9" ht="27">
      <c r="A44" s="201"/>
      <c r="B44" s="92"/>
      <c r="D44" s="33"/>
      <c r="E44" s="443" t="s">
        <v>87</v>
      </c>
      <c r="F44" s="449" t="s">
        <v>2887</v>
      </c>
      <c r="G44" s="381"/>
    </row>
    <row r="45" spans="1:9" ht="27">
      <c r="A45" s="201"/>
      <c r="B45" s="92"/>
      <c r="D45" s="33"/>
      <c r="E45" s="443" t="s">
        <v>578</v>
      </c>
      <c r="F45" s="449" t="s">
        <v>2888</v>
      </c>
      <c r="G45" s="381"/>
    </row>
    <row r="46" spans="1:9" ht="27">
      <c r="D46" s="24"/>
      <c r="E46" s="444" t="s">
        <v>579</v>
      </c>
      <c r="F46" s="449" t="s">
        <v>2889</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8"/>
      <c r="F54" s="1148"/>
      <c r="G54" s="1148"/>
      <c r="H54" s="1148"/>
      <c r="I54" s="1148"/>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18"/>
    <col min="2" max="2" width="65.28515625" style="1118" customWidth="1"/>
    <col min="3" max="3" width="41" style="1118" customWidth="1"/>
    <col min="4" max="16384" width="9.140625" style="1118"/>
  </cols>
  <sheetData>
    <row r="1" spans="1:2">
      <c r="A1" s="1118" t="s">
        <v>329</v>
      </c>
      <c r="B1" s="1118" t="s">
        <v>331</v>
      </c>
    </row>
    <row r="2" spans="1:2">
      <c r="A2" s="1118">
        <v>4190064</v>
      </c>
      <c r="B2" s="1118" t="s">
        <v>1421</v>
      </c>
    </row>
    <row r="3" spans="1:2">
      <c r="A3" s="1118">
        <v>4190065</v>
      </c>
      <c r="B3" s="1118" t="s">
        <v>1422</v>
      </c>
    </row>
    <row r="4" spans="1:2">
      <c r="A4" s="1118">
        <v>4190066</v>
      </c>
      <c r="B4" s="1118" t="s">
        <v>1423</v>
      </c>
    </row>
    <row r="5" spans="1:2">
      <c r="A5" s="1118">
        <v>4190067</v>
      </c>
      <c r="B5" s="1118" t="s">
        <v>1424</v>
      </c>
    </row>
    <row r="6" spans="1:2">
      <c r="A6" s="1118">
        <v>4190068</v>
      </c>
      <c r="B6" s="1118" t="s">
        <v>1425</v>
      </c>
    </row>
    <row r="7" spans="1:2">
      <c r="A7" s="1118">
        <v>4190069</v>
      </c>
      <c r="B7" s="1118" t="s">
        <v>1426</v>
      </c>
    </row>
    <row r="8" spans="1:2">
      <c r="A8" s="1118">
        <v>4190070</v>
      </c>
      <c r="B8" s="1118" t="s">
        <v>1427</v>
      </c>
    </row>
    <row r="9" spans="1:2">
      <c r="A9" s="1118">
        <v>4190071</v>
      </c>
      <c r="B9" s="1118" t="s">
        <v>1428</v>
      </c>
    </row>
    <row r="10" spans="1:2">
      <c r="A10" s="1118">
        <v>4190072</v>
      </c>
      <c r="B10" s="1118" t="s">
        <v>1429</v>
      </c>
    </row>
    <row r="11" spans="1:2">
      <c r="A11" s="1118">
        <v>4190073</v>
      </c>
      <c r="B11" s="1118" t="s">
        <v>1430</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412</v>
      </c>
      <c r="B2" t="s">
        <v>75</v>
      </c>
    </row>
    <row r="3" spans="1:2">
      <c r="A3" t="s">
        <v>413</v>
      </c>
      <c r="B3" t="s">
        <v>81</v>
      </c>
    </row>
    <row r="4" spans="1:2">
      <c r="A4" t="s">
        <v>414</v>
      </c>
      <c r="B4" t="s">
        <v>385</v>
      </c>
    </row>
    <row r="5" spans="1:2">
      <c r="A5" t="s">
        <v>416</v>
      </c>
      <c r="B5" t="s">
        <v>58</v>
      </c>
    </row>
    <row r="6" spans="1:2">
      <c r="A6" t="s">
        <v>415</v>
      </c>
      <c r="B6" t="s">
        <v>575</v>
      </c>
    </row>
    <row r="7" spans="1:2">
      <c r="A7" t="s">
        <v>745</v>
      </c>
      <c r="B7" t="s">
        <v>487</v>
      </c>
    </row>
    <row r="8" spans="1:2">
      <c r="A8" t="s">
        <v>746</v>
      </c>
      <c r="B8" t="s">
        <v>425</v>
      </c>
    </row>
    <row r="9" spans="1:2">
      <c r="A9" t="s">
        <v>507</v>
      </c>
      <c r="B9" t="s">
        <v>426</v>
      </c>
    </row>
    <row r="10" spans="1:2">
      <c r="A10" t="s">
        <v>417</v>
      </c>
      <c r="B10" t="s">
        <v>427</v>
      </c>
    </row>
    <row r="11" spans="1:2">
      <c r="A11" t="s">
        <v>760</v>
      </c>
      <c r="B11" t="s">
        <v>488</v>
      </c>
    </row>
    <row r="12" spans="1:2">
      <c r="A12" t="s">
        <v>761</v>
      </c>
      <c r="B12" t="s">
        <v>428</v>
      </c>
    </row>
    <row r="13" spans="1:2">
      <c r="A13" t="s">
        <v>747</v>
      </c>
      <c r="B13" t="s">
        <v>429</v>
      </c>
    </row>
    <row r="14" spans="1:2">
      <c r="A14" t="s">
        <v>748</v>
      </c>
      <c r="B14" t="s">
        <v>430</v>
      </c>
    </row>
    <row r="15" spans="1:2">
      <c r="A15" t="s">
        <v>749</v>
      </c>
      <c r="B15" t="s">
        <v>334</v>
      </c>
    </row>
    <row r="16" spans="1:2">
      <c r="A16" t="s">
        <v>750</v>
      </c>
      <c r="B16" t="s">
        <v>60</v>
      </c>
    </row>
    <row r="17" spans="1:2">
      <c r="A17" t="s">
        <v>751</v>
      </c>
      <c r="B17" t="s">
        <v>386</v>
      </c>
    </row>
    <row r="18" spans="1:2">
      <c r="A18" t="s">
        <v>752</v>
      </c>
      <c r="B18" t="s">
        <v>439</v>
      </c>
    </row>
    <row r="19" spans="1:2">
      <c r="A19" t="s">
        <v>753</v>
      </c>
      <c r="B19" t="s">
        <v>249</v>
      </c>
    </row>
    <row r="20" spans="1:2">
      <c r="A20" t="s">
        <v>754</v>
      </c>
      <c r="B20" t="s">
        <v>73</v>
      </c>
    </row>
    <row r="21" spans="1:2">
      <c r="A21" t="s">
        <v>755</v>
      </c>
      <c r="B21" t="s">
        <v>62</v>
      </c>
    </row>
    <row r="22" spans="1:2">
      <c r="A22" t="s">
        <v>756</v>
      </c>
      <c r="B22" t="s">
        <v>74</v>
      </c>
    </row>
    <row r="23" spans="1:2">
      <c r="A23" t="s">
        <v>757</v>
      </c>
      <c r="B23" t="s">
        <v>431</v>
      </c>
    </row>
    <row r="24" spans="1:2">
      <c r="A24" t="s">
        <v>758</v>
      </c>
      <c r="B24" t="s">
        <v>72</v>
      </c>
    </row>
    <row r="25" spans="1:2">
      <c r="A25" t="s">
        <v>599</v>
      </c>
      <c r="B25" t="s">
        <v>61</v>
      </c>
    </row>
    <row r="26" spans="1:2">
      <c r="A26" t="s">
        <v>600</v>
      </c>
      <c r="B26" t="s">
        <v>63</v>
      </c>
    </row>
    <row r="27" spans="1:2">
      <c r="A27" t="s">
        <v>509</v>
      </c>
      <c r="B27" t="s">
        <v>384</v>
      </c>
    </row>
    <row r="28" spans="1:2">
      <c r="A28" t="s">
        <v>419</v>
      </c>
      <c r="B28" t="s">
        <v>14</v>
      </c>
    </row>
    <row r="29" spans="1:2">
      <c r="A29" t="s">
        <v>508</v>
      </c>
      <c r="B29" t="s">
        <v>15</v>
      </c>
    </row>
    <row r="30" spans="1:2">
      <c r="A30" t="s">
        <v>418</v>
      </c>
      <c r="B30" t="s">
        <v>576</v>
      </c>
    </row>
    <row r="31" spans="1:2">
      <c r="A31" t="s">
        <v>584</v>
      </c>
      <c r="B31" t="s">
        <v>432</v>
      </c>
    </row>
    <row r="32" spans="1:2">
      <c r="A32" t="s">
        <v>486</v>
      </c>
      <c r="B32" t="s">
        <v>179</v>
      </c>
    </row>
    <row r="33" spans="1:2">
      <c r="A33" t="s">
        <v>420</v>
      </c>
      <c r="B33" t="s">
        <v>510</v>
      </c>
    </row>
    <row r="34" spans="1:2">
      <c r="A34" t="s">
        <v>421</v>
      </c>
      <c r="B34" t="s">
        <v>489</v>
      </c>
    </row>
    <row r="35" spans="1:2">
      <c r="A35" t="s">
        <v>422</v>
      </c>
      <c r="B35" t="s">
        <v>335</v>
      </c>
    </row>
    <row r="36" spans="1:2">
      <c r="A36" t="s">
        <v>423</v>
      </c>
      <c r="B36" t="s">
        <v>278</v>
      </c>
    </row>
    <row r="37" spans="1:2">
      <c r="A37" t="s">
        <v>424</v>
      </c>
      <c r="B37" t="s">
        <v>333</v>
      </c>
    </row>
    <row r="38" spans="1:2">
      <c r="A38"/>
      <c r="B38" t="s">
        <v>198</v>
      </c>
    </row>
    <row r="39" spans="1:2">
      <c r="A39"/>
      <c r="B39" t="s">
        <v>180</v>
      </c>
    </row>
    <row r="40" spans="1:2">
      <c r="A40"/>
      <c r="B40" t="s">
        <v>177</v>
      </c>
    </row>
    <row r="41" spans="1:2">
      <c r="A41"/>
      <c r="B41" t="s">
        <v>220</v>
      </c>
    </row>
    <row r="42" spans="1:2">
      <c r="A42"/>
      <c r="B42" t="s">
        <v>178</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377"/>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1420</v>
      </c>
      <c r="B1" s="5" t="s">
        <v>1436</v>
      </c>
      <c r="C1" s="5" t="s">
        <v>1437</v>
      </c>
      <c r="D1" s="5" t="s">
        <v>1438</v>
      </c>
      <c r="E1" s="5" t="s">
        <v>1439</v>
      </c>
      <c r="F1" s="5" t="s">
        <v>1440</v>
      </c>
      <c r="G1" s="5" t="s">
        <v>1441</v>
      </c>
      <c r="H1" s="5" t="s">
        <v>1442</v>
      </c>
      <c r="I1" s="5" t="s">
        <v>1443</v>
      </c>
    </row>
    <row r="2" spans="1:10">
      <c r="A2" s="5">
        <v>1</v>
      </c>
      <c r="B2" s="5" t="s">
        <v>1444</v>
      </c>
      <c r="C2" s="5" t="s">
        <v>168</v>
      </c>
      <c r="D2" s="5" t="s">
        <v>1445</v>
      </c>
      <c r="E2" s="5" t="s">
        <v>1446</v>
      </c>
      <c r="F2" s="5" t="s">
        <v>1447</v>
      </c>
      <c r="G2" s="5" t="s">
        <v>1448</v>
      </c>
      <c r="H2" s="5" t="s">
        <v>1449</v>
      </c>
      <c r="J2" s="5" t="s">
        <v>2879</v>
      </c>
    </row>
    <row r="3" spans="1:10">
      <c r="A3" s="5">
        <v>2</v>
      </c>
      <c r="B3" s="5" t="s">
        <v>1444</v>
      </c>
      <c r="C3" s="5" t="s">
        <v>168</v>
      </c>
      <c r="D3" s="5" t="s">
        <v>1450</v>
      </c>
      <c r="E3" s="5" t="s">
        <v>1451</v>
      </c>
      <c r="F3" s="5" t="s">
        <v>1447</v>
      </c>
      <c r="G3" s="5" t="s">
        <v>1452</v>
      </c>
      <c r="H3" s="5" t="s">
        <v>1453</v>
      </c>
      <c r="J3" s="5" t="s">
        <v>2879</v>
      </c>
    </row>
    <row r="4" spans="1:10">
      <c r="A4" s="5">
        <v>3</v>
      </c>
      <c r="B4" s="5" t="s">
        <v>1444</v>
      </c>
      <c r="C4" s="5" t="s">
        <v>168</v>
      </c>
      <c r="D4" s="5" t="s">
        <v>1454</v>
      </c>
      <c r="E4" s="5" t="s">
        <v>1455</v>
      </c>
      <c r="F4" s="5" t="s">
        <v>1456</v>
      </c>
      <c r="G4" s="5" t="s">
        <v>1457</v>
      </c>
      <c r="J4" s="5" t="s">
        <v>2879</v>
      </c>
    </row>
    <row r="5" spans="1:10">
      <c r="A5" s="5">
        <v>4</v>
      </c>
      <c r="B5" s="5" t="s">
        <v>1444</v>
      </c>
      <c r="C5" s="5" t="s">
        <v>168</v>
      </c>
      <c r="D5" s="5" t="s">
        <v>1458</v>
      </c>
      <c r="E5" s="5" t="s">
        <v>1459</v>
      </c>
      <c r="F5" s="5" t="s">
        <v>1460</v>
      </c>
      <c r="G5" s="5" t="s">
        <v>1461</v>
      </c>
      <c r="H5" s="5" t="s">
        <v>1462</v>
      </c>
      <c r="J5" s="5" t="s">
        <v>2879</v>
      </c>
    </row>
    <row r="6" spans="1:10">
      <c r="A6" s="5">
        <v>5</v>
      </c>
      <c r="B6" s="5" t="s">
        <v>1444</v>
      </c>
      <c r="C6" s="5" t="s">
        <v>168</v>
      </c>
      <c r="D6" s="5" t="s">
        <v>1463</v>
      </c>
      <c r="E6" s="5" t="s">
        <v>1464</v>
      </c>
      <c r="F6" s="5" t="s">
        <v>1465</v>
      </c>
      <c r="G6" s="5" t="s">
        <v>1466</v>
      </c>
      <c r="H6" s="5" t="s">
        <v>1467</v>
      </c>
      <c r="J6" s="5" t="s">
        <v>2879</v>
      </c>
    </row>
    <row r="7" spans="1:10">
      <c r="A7" s="5">
        <v>6</v>
      </c>
      <c r="B7" s="5" t="s">
        <v>1444</v>
      </c>
      <c r="C7" s="5" t="s">
        <v>168</v>
      </c>
      <c r="D7" s="5" t="s">
        <v>1468</v>
      </c>
      <c r="E7" s="5" t="s">
        <v>1469</v>
      </c>
      <c r="F7" s="5" t="s">
        <v>1470</v>
      </c>
      <c r="G7" s="5" t="s">
        <v>1471</v>
      </c>
      <c r="J7" s="5" t="s">
        <v>2879</v>
      </c>
    </row>
    <row r="8" spans="1:10">
      <c r="A8" s="5">
        <v>7</v>
      </c>
      <c r="B8" s="5" t="s">
        <v>1444</v>
      </c>
      <c r="C8" s="5" t="s">
        <v>168</v>
      </c>
      <c r="D8" s="5" t="s">
        <v>1472</v>
      </c>
      <c r="E8" s="5" t="s">
        <v>1473</v>
      </c>
      <c r="F8" s="5" t="s">
        <v>1474</v>
      </c>
      <c r="G8" s="5" t="s">
        <v>1475</v>
      </c>
      <c r="J8" s="5" t="s">
        <v>2879</v>
      </c>
    </row>
    <row r="9" spans="1:10">
      <c r="A9" s="5">
        <v>8</v>
      </c>
      <c r="B9" s="5" t="s">
        <v>1444</v>
      </c>
      <c r="C9" s="5" t="s">
        <v>168</v>
      </c>
      <c r="D9" s="5" t="s">
        <v>1476</v>
      </c>
      <c r="E9" s="5" t="s">
        <v>1477</v>
      </c>
      <c r="F9" s="5" t="s">
        <v>1478</v>
      </c>
      <c r="G9" s="5" t="s">
        <v>1479</v>
      </c>
      <c r="H9" s="5" t="s">
        <v>1480</v>
      </c>
      <c r="J9" s="5" t="s">
        <v>2879</v>
      </c>
    </row>
    <row r="10" spans="1:10">
      <c r="A10" s="5">
        <v>9</v>
      </c>
      <c r="B10" s="5" t="s">
        <v>1444</v>
      </c>
      <c r="C10" s="5" t="s">
        <v>168</v>
      </c>
      <c r="D10" s="5" t="s">
        <v>1481</v>
      </c>
      <c r="E10" s="5" t="s">
        <v>1482</v>
      </c>
      <c r="F10" s="5" t="s">
        <v>1483</v>
      </c>
      <c r="G10" s="5" t="s">
        <v>1452</v>
      </c>
      <c r="H10" s="5" t="s">
        <v>1484</v>
      </c>
      <c r="J10" s="5" t="s">
        <v>2879</v>
      </c>
    </row>
    <row r="11" spans="1:10">
      <c r="A11" s="5">
        <v>10</v>
      </c>
      <c r="B11" s="5" t="s">
        <v>1444</v>
      </c>
      <c r="C11" s="5" t="s">
        <v>168</v>
      </c>
      <c r="D11" s="5" t="s">
        <v>1485</v>
      </c>
      <c r="E11" s="5" t="s">
        <v>1486</v>
      </c>
      <c r="F11" s="5" t="s">
        <v>1487</v>
      </c>
      <c r="G11" s="5" t="s">
        <v>1488</v>
      </c>
      <c r="J11" s="5" t="s">
        <v>2879</v>
      </c>
    </row>
    <row r="12" spans="1:10">
      <c r="A12" s="5">
        <v>11</v>
      </c>
      <c r="B12" s="5" t="s">
        <v>1444</v>
      </c>
      <c r="C12" s="5" t="s">
        <v>168</v>
      </c>
      <c r="D12" s="5" t="s">
        <v>1489</v>
      </c>
      <c r="E12" s="5" t="s">
        <v>1490</v>
      </c>
      <c r="F12" s="5" t="s">
        <v>1491</v>
      </c>
      <c r="G12" s="5" t="s">
        <v>1492</v>
      </c>
      <c r="J12" s="5" t="s">
        <v>2879</v>
      </c>
    </row>
    <row r="13" spans="1:10">
      <c r="A13" s="5">
        <v>12</v>
      </c>
      <c r="B13" s="5" t="s">
        <v>1444</v>
      </c>
      <c r="C13" s="5" t="s">
        <v>168</v>
      </c>
      <c r="D13" s="5" t="s">
        <v>1493</v>
      </c>
      <c r="E13" s="5" t="s">
        <v>1494</v>
      </c>
      <c r="F13" s="5" t="s">
        <v>1495</v>
      </c>
      <c r="G13" s="5" t="s">
        <v>1496</v>
      </c>
      <c r="J13" s="5" t="s">
        <v>2879</v>
      </c>
    </row>
    <row r="14" spans="1:10">
      <c r="A14" s="5">
        <v>13</v>
      </c>
      <c r="B14" s="5" t="s">
        <v>1444</v>
      </c>
      <c r="C14" s="5" t="s">
        <v>168</v>
      </c>
      <c r="D14" s="5" t="s">
        <v>1497</v>
      </c>
      <c r="E14" s="5" t="s">
        <v>1498</v>
      </c>
      <c r="F14" s="5" t="s">
        <v>1499</v>
      </c>
      <c r="G14" s="5" t="s">
        <v>1500</v>
      </c>
      <c r="H14" s="5" t="s">
        <v>1501</v>
      </c>
      <c r="J14" s="5" t="s">
        <v>2879</v>
      </c>
    </row>
    <row r="15" spans="1:10">
      <c r="A15" s="5">
        <v>14</v>
      </c>
      <c r="B15" s="5" t="s">
        <v>1444</v>
      </c>
      <c r="C15" s="5" t="s">
        <v>168</v>
      </c>
      <c r="D15" s="5" t="s">
        <v>1502</v>
      </c>
      <c r="E15" s="5" t="s">
        <v>1503</v>
      </c>
      <c r="F15" s="5" t="s">
        <v>1504</v>
      </c>
      <c r="G15" s="5" t="s">
        <v>1505</v>
      </c>
      <c r="H15" s="5" t="s">
        <v>1506</v>
      </c>
      <c r="J15" s="5" t="s">
        <v>2879</v>
      </c>
    </row>
    <row r="16" spans="1:10">
      <c r="A16" s="5">
        <v>15</v>
      </c>
      <c r="B16" s="5" t="s">
        <v>1444</v>
      </c>
      <c r="C16" s="5" t="s">
        <v>168</v>
      </c>
      <c r="D16" s="5" t="s">
        <v>1507</v>
      </c>
      <c r="E16" s="5" t="s">
        <v>1508</v>
      </c>
      <c r="F16" s="5" t="s">
        <v>1509</v>
      </c>
      <c r="G16" s="5" t="s">
        <v>1466</v>
      </c>
      <c r="H16" s="5" t="s">
        <v>1510</v>
      </c>
      <c r="J16" s="5" t="s">
        <v>2879</v>
      </c>
    </row>
    <row r="17" spans="1:10">
      <c r="A17" s="5">
        <v>16</v>
      </c>
      <c r="B17" s="5" t="s">
        <v>1444</v>
      </c>
      <c r="C17" s="5" t="s">
        <v>168</v>
      </c>
      <c r="D17" s="5" t="s">
        <v>1511</v>
      </c>
      <c r="E17" s="5" t="s">
        <v>1512</v>
      </c>
      <c r="F17" s="5" t="s">
        <v>1513</v>
      </c>
      <c r="G17" s="5" t="s">
        <v>1457</v>
      </c>
      <c r="H17" s="5" t="s">
        <v>1514</v>
      </c>
      <c r="J17" s="5" t="s">
        <v>2879</v>
      </c>
    </row>
    <row r="18" spans="1:10">
      <c r="A18" s="5">
        <v>17</v>
      </c>
      <c r="B18" s="5" t="s">
        <v>1444</v>
      </c>
      <c r="C18" s="5" t="s">
        <v>168</v>
      </c>
      <c r="D18" s="5" t="s">
        <v>1515</v>
      </c>
      <c r="E18" s="5" t="s">
        <v>1516</v>
      </c>
      <c r="F18" s="5" t="s">
        <v>1517</v>
      </c>
      <c r="G18" s="5" t="s">
        <v>1518</v>
      </c>
      <c r="J18" s="5" t="s">
        <v>2879</v>
      </c>
    </row>
    <row r="19" spans="1:10">
      <c r="A19" s="5">
        <v>18</v>
      </c>
      <c r="B19" s="5" t="s">
        <v>1444</v>
      </c>
      <c r="C19" s="5" t="s">
        <v>168</v>
      </c>
      <c r="D19" s="5" t="s">
        <v>1519</v>
      </c>
      <c r="E19" s="5" t="s">
        <v>1520</v>
      </c>
      <c r="F19" s="5" t="s">
        <v>1517</v>
      </c>
      <c r="G19" s="5" t="s">
        <v>1521</v>
      </c>
      <c r="J19" s="5" t="s">
        <v>2879</v>
      </c>
    </row>
    <row r="20" spans="1:10">
      <c r="A20" s="5">
        <v>19</v>
      </c>
      <c r="B20" s="5" t="s">
        <v>1444</v>
      </c>
      <c r="C20" s="5" t="s">
        <v>168</v>
      </c>
      <c r="D20" s="5" t="s">
        <v>1522</v>
      </c>
      <c r="E20" s="5" t="s">
        <v>1523</v>
      </c>
      <c r="F20" s="5" t="s">
        <v>1524</v>
      </c>
      <c r="G20" s="5" t="s">
        <v>1525</v>
      </c>
      <c r="H20" s="5" t="s">
        <v>1526</v>
      </c>
      <c r="J20" s="5" t="s">
        <v>2879</v>
      </c>
    </row>
    <row r="21" spans="1:10">
      <c r="A21" s="5">
        <v>20</v>
      </c>
      <c r="B21" s="5" t="s">
        <v>1444</v>
      </c>
      <c r="C21" s="5" t="s">
        <v>168</v>
      </c>
      <c r="D21" s="5" t="s">
        <v>1527</v>
      </c>
      <c r="E21" s="5" t="s">
        <v>1528</v>
      </c>
      <c r="F21" s="5" t="s">
        <v>1529</v>
      </c>
      <c r="G21" s="5" t="s">
        <v>1471</v>
      </c>
      <c r="H21" s="5" t="s">
        <v>1530</v>
      </c>
      <c r="J21" s="5" t="s">
        <v>2879</v>
      </c>
    </row>
    <row r="22" spans="1:10">
      <c r="A22" s="5">
        <v>21</v>
      </c>
      <c r="B22" s="5" t="s">
        <v>1444</v>
      </c>
      <c r="C22" s="5" t="s">
        <v>168</v>
      </c>
      <c r="D22" s="5" t="s">
        <v>1531</v>
      </c>
      <c r="E22" s="5" t="s">
        <v>1532</v>
      </c>
      <c r="F22" s="5" t="s">
        <v>1533</v>
      </c>
      <c r="G22" s="5" t="s">
        <v>1534</v>
      </c>
      <c r="J22" s="5" t="s">
        <v>2879</v>
      </c>
    </row>
    <row r="23" spans="1:10">
      <c r="A23" s="5">
        <v>22</v>
      </c>
      <c r="B23" s="5" t="s">
        <v>1444</v>
      </c>
      <c r="C23" s="5" t="s">
        <v>168</v>
      </c>
      <c r="D23" s="5" t="s">
        <v>1535</v>
      </c>
      <c r="E23" s="5" t="s">
        <v>1536</v>
      </c>
      <c r="F23" s="5" t="s">
        <v>1537</v>
      </c>
      <c r="G23" s="5" t="s">
        <v>1538</v>
      </c>
      <c r="H23" s="5" t="s">
        <v>1539</v>
      </c>
      <c r="J23" s="5" t="s">
        <v>2879</v>
      </c>
    </row>
    <row r="24" spans="1:10">
      <c r="A24" s="5">
        <v>23</v>
      </c>
      <c r="B24" s="5" t="s">
        <v>1444</v>
      </c>
      <c r="C24" s="5" t="s">
        <v>168</v>
      </c>
      <c r="D24" s="5" t="s">
        <v>1540</v>
      </c>
      <c r="E24" s="5" t="s">
        <v>1541</v>
      </c>
      <c r="F24" s="5" t="s">
        <v>1542</v>
      </c>
      <c r="G24" s="5" t="s">
        <v>1543</v>
      </c>
      <c r="J24" s="5" t="s">
        <v>2879</v>
      </c>
    </row>
    <row r="25" spans="1:10">
      <c r="A25" s="5">
        <v>24</v>
      </c>
      <c r="B25" s="5" t="s">
        <v>1444</v>
      </c>
      <c r="C25" s="5" t="s">
        <v>168</v>
      </c>
      <c r="D25" s="5" t="s">
        <v>1544</v>
      </c>
      <c r="E25" s="5" t="s">
        <v>1545</v>
      </c>
      <c r="F25" s="5" t="s">
        <v>1546</v>
      </c>
      <c r="G25" s="5" t="s">
        <v>1505</v>
      </c>
      <c r="H25" s="5" t="s">
        <v>1547</v>
      </c>
      <c r="J25" s="5" t="s">
        <v>2879</v>
      </c>
    </row>
    <row r="26" spans="1:10">
      <c r="A26" s="5">
        <v>25</v>
      </c>
      <c r="B26" s="5" t="s">
        <v>1444</v>
      </c>
      <c r="C26" s="5" t="s">
        <v>168</v>
      </c>
      <c r="D26" s="5" t="s">
        <v>1548</v>
      </c>
      <c r="E26" s="5" t="s">
        <v>1549</v>
      </c>
      <c r="F26" s="5" t="s">
        <v>1550</v>
      </c>
      <c r="G26" s="5" t="s">
        <v>1492</v>
      </c>
      <c r="H26" s="5" t="s">
        <v>1551</v>
      </c>
      <c r="J26" s="5" t="s">
        <v>2879</v>
      </c>
    </row>
    <row r="27" spans="1:10">
      <c r="A27" s="5">
        <v>26</v>
      </c>
      <c r="B27" s="5" t="s">
        <v>1444</v>
      </c>
      <c r="C27" s="5" t="s">
        <v>168</v>
      </c>
      <c r="D27" s="5" t="s">
        <v>1552</v>
      </c>
      <c r="E27" s="5" t="s">
        <v>1553</v>
      </c>
      <c r="F27" s="5" t="s">
        <v>1554</v>
      </c>
      <c r="G27" s="5" t="s">
        <v>1555</v>
      </c>
      <c r="H27" s="5" t="s">
        <v>1556</v>
      </c>
      <c r="J27" s="5" t="s">
        <v>2879</v>
      </c>
    </row>
    <row r="28" spans="1:10">
      <c r="A28" s="5">
        <v>27</v>
      </c>
      <c r="B28" s="5" t="s">
        <v>1444</v>
      </c>
      <c r="C28" s="5" t="s">
        <v>168</v>
      </c>
      <c r="D28" s="5" t="s">
        <v>1557</v>
      </c>
      <c r="E28" s="5" t="s">
        <v>1558</v>
      </c>
      <c r="F28" s="5" t="s">
        <v>1559</v>
      </c>
      <c r="G28" s="5" t="s">
        <v>1560</v>
      </c>
      <c r="H28" s="5" t="s">
        <v>1561</v>
      </c>
      <c r="J28" s="5" t="s">
        <v>2879</v>
      </c>
    </row>
    <row r="29" spans="1:10">
      <c r="A29" s="5">
        <v>28</v>
      </c>
      <c r="B29" s="5" t="s">
        <v>1444</v>
      </c>
      <c r="C29" s="5" t="s">
        <v>168</v>
      </c>
      <c r="D29" s="5" t="s">
        <v>1562</v>
      </c>
      <c r="E29" s="5" t="s">
        <v>1563</v>
      </c>
      <c r="F29" s="5" t="s">
        <v>1495</v>
      </c>
      <c r="G29" s="5" t="s">
        <v>1505</v>
      </c>
      <c r="J29" s="5" t="s">
        <v>2879</v>
      </c>
    </row>
    <row r="30" spans="1:10">
      <c r="A30" s="5">
        <v>29</v>
      </c>
      <c r="B30" s="5" t="s">
        <v>1444</v>
      </c>
      <c r="C30" s="5" t="s">
        <v>168</v>
      </c>
      <c r="D30" s="5" t="s">
        <v>1564</v>
      </c>
      <c r="E30" s="5" t="s">
        <v>1565</v>
      </c>
      <c r="F30" s="5" t="s">
        <v>1566</v>
      </c>
      <c r="G30" s="5" t="s">
        <v>1461</v>
      </c>
      <c r="H30" s="5" t="s">
        <v>1567</v>
      </c>
      <c r="J30" s="5" t="s">
        <v>2879</v>
      </c>
    </row>
    <row r="31" spans="1:10">
      <c r="A31" s="5">
        <v>30</v>
      </c>
      <c r="B31" s="5" t="s">
        <v>1444</v>
      </c>
      <c r="C31" s="5" t="s">
        <v>168</v>
      </c>
      <c r="D31" s="5" t="s">
        <v>1568</v>
      </c>
      <c r="E31" s="5" t="s">
        <v>1569</v>
      </c>
      <c r="F31" s="5" t="s">
        <v>1570</v>
      </c>
      <c r="G31" s="5" t="s">
        <v>1571</v>
      </c>
      <c r="H31" s="5" t="s">
        <v>1572</v>
      </c>
      <c r="J31" s="5" t="s">
        <v>2879</v>
      </c>
    </row>
    <row r="32" spans="1:10">
      <c r="A32" s="5">
        <v>31</v>
      </c>
      <c r="B32" s="5" t="s">
        <v>1444</v>
      </c>
      <c r="C32" s="5" t="s">
        <v>168</v>
      </c>
      <c r="D32" s="5" t="s">
        <v>1573</v>
      </c>
      <c r="E32" s="5" t="s">
        <v>1574</v>
      </c>
      <c r="F32" s="5" t="s">
        <v>1575</v>
      </c>
      <c r="G32" s="5" t="s">
        <v>1576</v>
      </c>
      <c r="H32" s="5" t="s">
        <v>1577</v>
      </c>
      <c r="J32" s="5" t="s">
        <v>2879</v>
      </c>
    </row>
    <row r="33" spans="1:10">
      <c r="A33" s="5">
        <v>32</v>
      </c>
      <c r="B33" s="5" t="s">
        <v>1444</v>
      </c>
      <c r="C33" s="5" t="s">
        <v>168</v>
      </c>
      <c r="D33" s="5" t="s">
        <v>1578</v>
      </c>
      <c r="E33" s="5" t="s">
        <v>1579</v>
      </c>
      <c r="F33" s="5" t="s">
        <v>1580</v>
      </c>
      <c r="G33" s="5" t="s">
        <v>1581</v>
      </c>
      <c r="H33" s="5" t="s">
        <v>1582</v>
      </c>
      <c r="J33" s="5" t="s">
        <v>2879</v>
      </c>
    </row>
    <row r="34" spans="1:10">
      <c r="A34" s="5">
        <v>33</v>
      </c>
      <c r="B34" s="5" t="s">
        <v>1444</v>
      </c>
      <c r="C34" s="5" t="s">
        <v>168</v>
      </c>
      <c r="D34" s="5" t="s">
        <v>1583</v>
      </c>
      <c r="E34" s="5" t="s">
        <v>1584</v>
      </c>
      <c r="F34" s="5" t="s">
        <v>1585</v>
      </c>
      <c r="G34" s="5" t="s">
        <v>1571</v>
      </c>
      <c r="J34" s="5" t="s">
        <v>2879</v>
      </c>
    </row>
    <row r="35" spans="1:10">
      <c r="A35" s="5">
        <v>34</v>
      </c>
      <c r="B35" s="5" t="s">
        <v>1444</v>
      </c>
      <c r="C35" s="5" t="s">
        <v>168</v>
      </c>
      <c r="D35" s="5" t="s">
        <v>1586</v>
      </c>
      <c r="E35" s="5" t="s">
        <v>1587</v>
      </c>
      <c r="F35" s="5" t="s">
        <v>1588</v>
      </c>
      <c r="G35" s="5" t="s">
        <v>1555</v>
      </c>
      <c r="H35" s="5" t="s">
        <v>1589</v>
      </c>
      <c r="J35" s="5" t="s">
        <v>2879</v>
      </c>
    </row>
    <row r="36" spans="1:10">
      <c r="A36" s="5">
        <v>35</v>
      </c>
      <c r="B36" s="5" t="s">
        <v>1444</v>
      </c>
      <c r="C36" s="5" t="s">
        <v>168</v>
      </c>
      <c r="D36" s="5" t="s">
        <v>1590</v>
      </c>
      <c r="E36" s="5" t="s">
        <v>1591</v>
      </c>
      <c r="F36" s="5" t="s">
        <v>1592</v>
      </c>
      <c r="G36" s="5" t="s">
        <v>1593</v>
      </c>
      <c r="H36" s="5" t="s">
        <v>1594</v>
      </c>
      <c r="J36" s="5" t="s">
        <v>2879</v>
      </c>
    </row>
    <row r="37" spans="1:10">
      <c r="A37" s="5">
        <v>36</v>
      </c>
      <c r="B37" s="5" t="s">
        <v>1444</v>
      </c>
      <c r="C37" s="5" t="s">
        <v>168</v>
      </c>
      <c r="D37" s="5" t="s">
        <v>1595</v>
      </c>
      <c r="E37" s="5" t="s">
        <v>1596</v>
      </c>
      <c r="F37" s="5" t="s">
        <v>1597</v>
      </c>
      <c r="G37" s="5" t="s">
        <v>1598</v>
      </c>
      <c r="J37" s="5" t="s">
        <v>2879</v>
      </c>
    </row>
    <row r="38" spans="1:10">
      <c r="A38" s="5">
        <v>37</v>
      </c>
      <c r="B38" s="5" t="s">
        <v>1444</v>
      </c>
      <c r="C38" s="5" t="s">
        <v>168</v>
      </c>
      <c r="D38" s="5" t="s">
        <v>1599</v>
      </c>
      <c r="E38" s="5" t="s">
        <v>1600</v>
      </c>
      <c r="F38" s="5" t="s">
        <v>1601</v>
      </c>
      <c r="G38" s="5" t="s">
        <v>1602</v>
      </c>
      <c r="H38" s="5" t="s">
        <v>1603</v>
      </c>
      <c r="J38" s="5" t="s">
        <v>2879</v>
      </c>
    </row>
    <row r="39" spans="1:10">
      <c r="A39" s="5">
        <v>38</v>
      </c>
      <c r="B39" s="5" t="s">
        <v>1444</v>
      </c>
      <c r="C39" s="5" t="s">
        <v>168</v>
      </c>
      <c r="D39" s="5" t="s">
        <v>1604</v>
      </c>
      <c r="E39" s="5" t="s">
        <v>1605</v>
      </c>
      <c r="F39" s="5" t="s">
        <v>1606</v>
      </c>
      <c r="G39" s="5" t="s">
        <v>1607</v>
      </c>
      <c r="H39" s="5" t="s">
        <v>1603</v>
      </c>
      <c r="J39" s="5" t="s">
        <v>2879</v>
      </c>
    </row>
    <row r="40" spans="1:10">
      <c r="A40" s="5">
        <v>39</v>
      </c>
      <c r="B40" s="5" t="s">
        <v>1444</v>
      </c>
      <c r="C40" s="5" t="s">
        <v>168</v>
      </c>
      <c r="D40" s="5" t="s">
        <v>1608</v>
      </c>
      <c r="E40" s="5" t="s">
        <v>1609</v>
      </c>
      <c r="F40" s="5" t="s">
        <v>1610</v>
      </c>
      <c r="G40" s="5" t="s">
        <v>1611</v>
      </c>
      <c r="H40" s="5" t="s">
        <v>1612</v>
      </c>
      <c r="J40" s="5" t="s">
        <v>2879</v>
      </c>
    </row>
    <row r="41" spans="1:10">
      <c r="A41" s="5">
        <v>40</v>
      </c>
      <c r="B41" s="5" t="s">
        <v>1444</v>
      </c>
      <c r="C41" s="5" t="s">
        <v>168</v>
      </c>
      <c r="D41" s="5" t="s">
        <v>1613</v>
      </c>
      <c r="E41" s="5" t="s">
        <v>1614</v>
      </c>
      <c r="F41" s="5" t="s">
        <v>1615</v>
      </c>
      <c r="G41" s="5" t="s">
        <v>1616</v>
      </c>
      <c r="H41" s="5" t="s">
        <v>1617</v>
      </c>
      <c r="J41" s="5" t="s">
        <v>2879</v>
      </c>
    </row>
    <row r="42" spans="1:10">
      <c r="A42" s="5">
        <v>41</v>
      </c>
      <c r="B42" s="5" t="s">
        <v>1444</v>
      </c>
      <c r="C42" s="5" t="s">
        <v>168</v>
      </c>
      <c r="D42" s="5" t="s">
        <v>1618</v>
      </c>
      <c r="E42" s="5" t="s">
        <v>1619</v>
      </c>
      <c r="F42" s="5" t="s">
        <v>1620</v>
      </c>
      <c r="G42" s="5" t="s">
        <v>1621</v>
      </c>
      <c r="H42" s="5" t="s">
        <v>1622</v>
      </c>
      <c r="J42" s="5" t="s">
        <v>2879</v>
      </c>
    </row>
    <row r="43" spans="1:10">
      <c r="A43" s="5">
        <v>42</v>
      </c>
      <c r="B43" s="5" t="s">
        <v>1444</v>
      </c>
      <c r="C43" s="5" t="s">
        <v>168</v>
      </c>
      <c r="D43" s="5" t="s">
        <v>1623</v>
      </c>
      <c r="E43" s="5" t="s">
        <v>1624</v>
      </c>
      <c r="F43" s="5" t="s">
        <v>1625</v>
      </c>
      <c r="G43" s="5" t="s">
        <v>1626</v>
      </c>
      <c r="H43" s="5" t="s">
        <v>1627</v>
      </c>
      <c r="J43" s="5" t="s">
        <v>2879</v>
      </c>
    </row>
    <row r="44" spans="1:10">
      <c r="A44" s="5">
        <v>43</v>
      </c>
      <c r="B44" s="5" t="s">
        <v>1444</v>
      </c>
      <c r="C44" s="5" t="s">
        <v>168</v>
      </c>
      <c r="D44" s="5" t="s">
        <v>1628</v>
      </c>
      <c r="E44" s="5" t="s">
        <v>1629</v>
      </c>
      <c r="F44" s="5" t="s">
        <v>1630</v>
      </c>
      <c r="G44" s="5" t="s">
        <v>1631</v>
      </c>
      <c r="H44" s="5" t="s">
        <v>1632</v>
      </c>
      <c r="J44" s="5" t="s">
        <v>2879</v>
      </c>
    </row>
    <row r="45" spans="1:10">
      <c r="A45" s="5">
        <v>44</v>
      </c>
      <c r="B45" s="5" t="s">
        <v>1444</v>
      </c>
      <c r="C45" s="5" t="s">
        <v>168</v>
      </c>
      <c r="D45" s="5" t="s">
        <v>1633</v>
      </c>
      <c r="E45" s="5" t="s">
        <v>1634</v>
      </c>
      <c r="F45" s="5" t="s">
        <v>1635</v>
      </c>
      <c r="G45" s="5" t="s">
        <v>1505</v>
      </c>
      <c r="H45" s="5" t="s">
        <v>1636</v>
      </c>
      <c r="J45" s="5" t="s">
        <v>2879</v>
      </c>
    </row>
    <row r="46" spans="1:10">
      <c r="A46" s="5">
        <v>45</v>
      </c>
      <c r="B46" s="5" t="s">
        <v>1444</v>
      </c>
      <c r="C46" s="5" t="s">
        <v>168</v>
      </c>
      <c r="D46" s="5" t="s">
        <v>1637</v>
      </c>
      <c r="E46" s="5" t="s">
        <v>1638</v>
      </c>
      <c r="F46" s="5" t="s">
        <v>1639</v>
      </c>
      <c r="G46" s="5" t="s">
        <v>1640</v>
      </c>
      <c r="H46" s="5" t="s">
        <v>1641</v>
      </c>
      <c r="J46" s="5" t="s">
        <v>2879</v>
      </c>
    </row>
    <row r="47" spans="1:10">
      <c r="A47" s="5">
        <v>46</v>
      </c>
      <c r="B47" s="5" t="s">
        <v>1444</v>
      </c>
      <c r="C47" s="5" t="s">
        <v>168</v>
      </c>
      <c r="D47" s="5" t="s">
        <v>1642</v>
      </c>
      <c r="E47" s="5" t="s">
        <v>1643</v>
      </c>
      <c r="F47" s="5" t="s">
        <v>1644</v>
      </c>
      <c r="G47" s="5" t="s">
        <v>1645</v>
      </c>
      <c r="H47" s="5" t="s">
        <v>1646</v>
      </c>
      <c r="J47" s="5" t="s">
        <v>2879</v>
      </c>
    </row>
    <row r="48" spans="1:10">
      <c r="A48" s="5">
        <v>47</v>
      </c>
      <c r="B48" s="5" t="s">
        <v>1444</v>
      </c>
      <c r="C48" s="5" t="s">
        <v>168</v>
      </c>
      <c r="D48" s="5" t="s">
        <v>1647</v>
      </c>
      <c r="E48" s="5" t="s">
        <v>1648</v>
      </c>
      <c r="F48" s="5" t="s">
        <v>1649</v>
      </c>
      <c r="G48" s="5" t="s">
        <v>1496</v>
      </c>
      <c r="J48" s="5" t="s">
        <v>2879</v>
      </c>
    </row>
    <row r="49" spans="1:10">
      <c r="A49" s="5">
        <v>48</v>
      </c>
      <c r="B49" s="5" t="s">
        <v>1444</v>
      </c>
      <c r="C49" s="5" t="s">
        <v>168</v>
      </c>
      <c r="D49" s="5" t="s">
        <v>1650</v>
      </c>
      <c r="E49" s="5" t="s">
        <v>1651</v>
      </c>
      <c r="F49" s="5" t="s">
        <v>1652</v>
      </c>
      <c r="G49" s="5" t="s">
        <v>1492</v>
      </c>
      <c r="H49" s="5" t="s">
        <v>1653</v>
      </c>
      <c r="J49" s="5" t="s">
        <v>2879</v>
      </c>
    </row>
    <row r="50" spans="1:10">
      <c r="A50" s="5">
        <v>49</v>
      </c>
      <c r="B50" s="5" t="s">
        <v>1444</v>
      </c>
      <c r="C50" s="5" t="s">
        <v>168</v>
      </c>
      <c r="D50" s="5" t="s">
        <v>1654</v>
      </c>
      <c r="E50" s="5" t="s">
        <v>1655</v>
      </c>
      <c r="F50" s="5" t="s">
        <v>1656</v>
      </c>
      <c r="G50" s="5" t="s">
        <v>1657</v>
      </c>
      <c r="H50" s="5" t="s">
        <v>1658</v>
      </c>
      <c r="J50" s="5" t="s">
        <v>2879</v>
      </c>
    </row>
    <row r="51" spans="1:10">
      <c r="A51" s="5">
        <v>50</v>
      </c>
      <c r="B51" s="5" t="s">
        <v>1444</v>
      </c>
      <c r="C51" s="5" t="s">
        <v>168</v>
      </c>
      <c r="D51" s="5" t="s">
        <v>1659</v>
      </c>
      <c r="E51" s="5" t="s">
        <v>1660</v>
      </c>
      <c r="F51" s="5" t="s">
        <v>1661</v>
      </c>
      <c r="G51" s="5" t="s">
        <v>1662</v>
      </c>
      <c r="H51" s="5" t="s">
        <v>1663</v>
      </c>
      <c r="J51" s="5" t="s">
        <v>2879</v>
      </c>
    </row>
    <row r="52" spans="1:10">
      <c r="A52" s="5">
        <v>51</v>
      </c>
      <c r="B52" s="5" t="s">
        <v>1444</v>
      </c>
      <c r="C52" s="5" t="s">
        <v>168</v>
      </c>
      <c r="D52" s="5" t="s">
        <v>1664</v>
      </c>
      <c r="E52" s="5" t="s">
        <v>1665</v>
      </c>
      <c r="F52" s="5" t="s">
        <v>1666</v>
      </c>
      <c r="G52" s="5" t="s">
        <v>1667</v>
      </c>
      <c r="H52" s="5" t="s">
        <v>1668</v>
      </c>
      <c r="J52" s="5" t="s">
        <v>2879</v>
      </c>
    </row>
    <row r="53" spans="1:10">
      <c r="A53" s="5">
        <v>52</v>
      </c>
      <c r="B53" s="5" t="s">
        <v>1444</v>
      </c>
      <c r="C53" s="5" t="s">
        <v>168</v>
      </c>
      <c r="D53" s="5" t="s">
        <v>1669</v>
      </c>
      <c r="E53" s="5" t="s">
        <v>1670</v>
      </c>
      <c r="F53" s="5" t="s">
        <v>1671</v>
      </c>
      <c r="G53" s="5" t="s">
        <v>1672</v>
      </c>
      <c r="J53" s="5" t="s">
        <v>2879</v>
      </c>
    </row>
    <row r="54" spans="1:10">
      <c r="A54" s="5">
        <v>53</v>
      </c>
      <c r="B54" s="5" t="s">
        <v>1444</v>
      </c>
      <c r="C54" s="5" t="s">
        <v>168</v>
      </c>
      <c r="D54" s="5" t="s">
        <v>1673</v>
      </c>
      <c r="E54" s="5" t="s">
        <v>1674</v>
      </c>
      <c r="F54" s="5" t="s">
        <v>1675</v>
      </c>
      <c r="G54" s="5" t="s">
        <v>1555</v>
      </c>
      <c r="J54" s="5" t="s">
        <v>2879</v>
      </c>
    </row>
    <row r="55" spans="1:10">
      <c r="A55" s="5">
        <v>54</v>
      </c>
      <c r="B55" s="5" t="s">
        <v>1444</v>
      </c>
      <c r="C55" s="5" t="s">
        <v>168</v>
      </c>
      <c r="D55" s="5" t="s">
        <v>1676</v>
      </c>
      <c r="E55" s="5" t="s">
        <v>1677</v>
      </c>
      <c r="F55" s="5" t="s">
        <v>1678</v>
      </c>
      <c r="G55" s="5" t="s">
        <v>1679</v>
      </c>
      <c r="H55" s="5" t="s">
        <v>1680</v>
      </c>
      <c r="J55" s="5" t="s">
        <v>2879</v>
      </c>
    </row>
    <row r="56" spans="1:10">
      <c r="A56" s="5">
        <v>55</v>
      </c>
      <c r="B56" s="5" t="s">
        <v>1444</v>
      </c>
      <c r="C56" s="5" t="s">
        <v>168</v>
      </c>
      <c r="D56" s="5" t="s">
        <v>1681</v>
      </c>
      <c r="E56" s="5" t="s">
        <v>1682</v>
      </c>
      <c r="F56" s="5" t="s">
        <v>1683</v>
      </c>
      <c r="G56" s="5" t="s">
        <v>1684</v>
      </c>
      <c r="H56" s="5" t="s">
        <v>1685</v>
      </c>
      <c r="J56" s="5" t="s">
        <v>2879</v>
      </c>
    </row>
    <row r="57" spans="1:10">
      <c r="A57" s="5">
        <v>56</v>
      </c>
      <c r="B57" s="5" t="s">
        <v>1444</v>
      </c>
      <c r="C57" s="5" t="s">
        <v>168</v>
      </c>
      <c r="D57" s="5" t="s">
        <v>1686</v>
      </c>
      <c r="E57" s="5" t="s">
        <v>1687</v>
      </c>
      <c r="F57" s="5" t="s">
        <v>1688</v>
      </c>
      <c r="G57" s="5" t="s">
        <v>1689</v>
      </c>
      <c r="H57" s="5" t="s">
        <v>1690</v>
      </c>
      <c r="J57" s="5" t="s">
        <v>2879</v>
      </c>
    </row>
    <row r="58" spans="1:10">
      <c r="A58" s="5">
        <v>57</v>
      </c>
      <c r="B58" s="5" t="s">
        <v>1444</v>
      </c>
      <c r="C58" s="5" t="s">
        <v>168</v>
      </c>
      <c r="D58" s="5" t="s">
        <v>1691</v>
      </c>
      <c r="E58" s="5" t="s">
        <v>1692</v>
      </c>
      <c r="F58" s="5" t="s">
        <v>1693</v>
      </c>
      <c r="G58" s="5" t="s">
        <v>1694</v>
      </c>
      <c r="H58" s="5" t="s">
        <v>1695</v>
      </c>
      <c r="J58" s="5" t="s">
        <v>2879</v>
      </c>
    </row>
    <row r="59" spans="1:10">
      <c r="A59" s="5">
        <v>58</v>
      </c>
      <c r="B59" s="5" t="s">
        <v>1444</v>
      </c>
      <c r="C59" s="5" t="s">
        <v>168</v>
      </c>
      <c r="D59" s="5" t="s">
        <v>1696</v>
      </c>
      <c r="E59" s="5" t="s">
        <v>1697</v>
      </c>
      <c r="F59" s="5" t="s">
        <v>1698</v>
      </c>
      <c r="G59" s="5" t="s">
        <v>1694</v>
      </c>
      <c r="H59" s="5" t="s">
        <v>1690</v>
      </c>
      <c r="J59" s="5" t="s">
        <v>2879</v>
      </c>
    </row>
    <row r="60" spans="1:10">
      <c r="A60" s="5">
        <v>59</v>
      </c>
      <c r="B60" s="5" t="s">
        <v>1444</v>
      </c>
      <c r="C60" s="5" t="s">
        <v>168</v>
      </c>
      <c r="D60" s="5" t="s">
        <v>1699</v>
      </c>
      <c r="E60" s="5" t="s">
        <v>1700</v>
      </c>
      <c r="F60" s="5" t="s">
        <v>1701</v>
      </c>
      <c r="G60" s="5" t="s">
        <v>1702</v>
      </c>
      <c r="H60" s="5" t="s">
        <v>1703</v>
      </c>
      <c r="J60" s="5" t="s">
        <v>2879</v>
      </c>
    </row>
    <row r="61" spans="1:10">
      <c r="A61" s="5">
        <v>60</v>
      </c>
      <c r="B61" s="5" t="s">
        <v>1444</v>
      </c>
      <c r="C61" s="5" t="s">
        <v>168</v>
      </c>
      <c r="D61" s="5" t="s">
        <v>1704</v>
      </c>
      <c r="E61" s="5" t="s">
        <v>1705</v>
      </c>
      <c r="F61" s="5" t="s">
        <v>1706</v>
      </c>
      <c r="G61" s="5" t="s">
        <v>1707</v>
      </c>
      <c r="H61" s="5" t="s">
        <v>1708</v>
      </c>
      <c r="J61" s="5" t="s">
        <v>2879</v>
      </c>
    </row>
    <row r="62" spans="1:10">
      <c r="A62" s="5">
        <v>61</v>
      </c>
      <c r="B62" s="5" t="s">
        <v>1444</v>
      </c>
      <c r="C62" s="5" t="s">
        <v>168</v>
      </c>
      <c r="D62" s="5" t="s">
        <v>1709</v>
      </c>
      <c r="E62" s="5" t="s">
        <v>1710</v>
      </c>
      <c r="F62" s="5" t="s">
        <v>1711</v>
      </c>
      <c r="G62" s="5" t="s">
        <v>1707</v>
      </c>
      <c r="H62" s="5" t="s">
        <v>1712</v>
      </c>
      <c r="J62" s="5" t="s">
        <v>2879</v>
      </c>
    </row>
    <row r="63" spans="1:10">
      <c r="A63" s="5">
        <v>62</v>
      </c>
      <c r="B63" s="5" t="s">
        <v>1444</v>
      </c>
      <c r="C63" s="5" t="s">
        <v>168</v>
      </c>
      <c r="D63" s="5" t="s">
        <v>1713</v>
      </c>
      <c r="E63" s="5" t="s">
        <v>1714</v>
      </c>
      <c r="F63" s="5" t="s">
        <v>1715</v>
      </c>
      <c r="G63" s="5" t="s">
        <v>1707</v>
      </c>
      <c r="H63" s="5" t="s">
        <v>1716</v>
      </c>
      <c r="J63" s="5" t="s">
        <v>2879</v>
      </c>
    </row>
    <row r="64" spans="1:10">
      <c r="A64" s="5">
        <v>63</v>
      </c>
      <c r="B64" s="5" t="s">
        <v>1444</v>
      </c>
      <c r="C64" s="5" t="s">
        <v>168</v>
      </c>
      <c r="D64" s="5" t="s">
        <v>1717</v>
      </c>
      <c r="E64" s="5" t="s">
        <v>1718</v>
      </c>
      <c r="F64" s="5" t="s">
        <v>1719</v>
      </c>
      <c r="G64" s="5" t="s">
        <v>1707</v>
      </c>
      <c r="H64" s="5" t="s">
        <v>1720</v>
      </c>
      <c r="J64" s="5" t="s">
        <v>2879</v>
      </c>
    </row>
    <row r="65" spans="1:10">
      <c r="A65" s="5">
        <v>64</v>
      </c>
      <c r="B65" s="5" t="s">
        <v>1444</v>
      </c>
      <c r="C65" s="5" t="s">
        <v>168</v>
      </c>
      <c r="D65" s="5" t="s">
        <v>1721</v>
      </c>
      <c r="E65" s="5" t="s">
        <v>1722</v>
      </c>
      <c r="F65" s="5" t="s">
        <v>1723</v>
      </c>
      <c r="G65" s="5" t="s">
        <v>1707</v>
      </c>
      <c r="H65" s="5" t="s">
        <v>1690</v>
      </c>
      <c r="J65" s="5" t="s">
        <v>2879</v>
      </c>
    </row>
    <row r="66" spans="1:10">
      <c r="A66" s="5">
        <v>65</v>
      </c>
      <c r="B66" s="5" t="s">
        <v>1444</v>
      </c>
      <c r="C66" s="5" t="s">
        <v>168</v>
      </c>
      <c r="D66" s="5" t="s">
        <v>1724</v>
      </c>
      <c r="E66" s="5" t="s">
        <v>1725</v>
      </c>
      <c r="F66" s="5" t="s">
        <v>1726</v>
      </c>
      <c r="G66" s="5" t="s">
        <v>1707</v>
      </c>
      <c r="J66" s="5" t="s">
        <v>2879</v>
      </c>
    </row>
    <row r="67" spans="1:10">
      <c r="A67" s="5">
        <v>66</v>
      </c>
      <c r="B67" s="5" t="s">
        <v>1444</v>
      </c>
      <c r="C67" s="5" t="s">
        <v>168</v>
      </c>
      <c r="D67" s="5" t="s">
        <v>1727</v>
      </c>
      <c r="E67" s="5" t="s">
        <v>1728</v>
      </c>
      <c r="F67" s="5" t="s">
        <v>1729</v>
      </c>
      <c r="G67" s="5" t="s">
        <v>1707</v>
      </c>
      <c r="H67" s="5" t="s">
        <v>1730</v>
      </c>
      <c r="J67" s="5" t="s">
        <v>2879</v>
      </c>
    </row>
    <row r="68" spans="1:10">
      <c r="A68" s="5">
        <v>67</v>
      </c>
      <c r="B68" s="5" t="s">
        <v>1444</v>
      </c>
      <c r="C68" s="5" t="s">
        <v>168</v>
      </c>
      <c r="D68" s="5" t="s">
        <v>1731</v>
      </c>
      <c r="E68" s="5" t="s">
        <v>1732</v>
      </c>
      <c r="F68" s="5" t="s">
        <v>1733</v>
      </c>
      <c r="G68" s="5" t="s">
        <v>1734</v>
      </c>
      <c r="H68" s="5" t="s">
        <v>1735</v>
      </c>
      <c r="J68" s="5" t="s">
        <v>2879</v>
      </c>
    </row>
    <row r="69" spans="1:10">
      <c r="A69" s="5">
        <v>68</v>
      </c>
      <c r="B69" s="5" t="s">
        <v>1444</v>
      </c>
      <c r="C69" s="5" t="s">
        <v>168</v>
      </c>
      <c r="D69" s="5" t="s">
        <v>1736</v>
      </c>
      <c r="E69" s="5" t="s">
        <v>1737</v>
      </c>
      <c r="F69" s="5" t="s">
        <v>1738</v>
      </c>
      <c r="G69" s="5" t="s">
        <v>1739</v>
      </c>
      <c r="J69" s="5" t="s">
        <v>2879</v>
      </c>
    </row>
    <row r="70" spans="1:10">
      <c r="A70" s="5">
        <v>69</v>
      </c>
      <c r="B70" s="5" t="s">
        <v>1444</v>
      </c>
      <c r="C70" s="5" t="s">
        <v>168</v>
      </c>
      <c r="D70" s="5" t="s">
        <v>1740</v>
      </c>
      <c r="E70" s="5" t="s">
        <v>1741</v>
      </c>
      <c r="F70" s="5" t="s">
        <v>1742</v>
      </c>
      <c r="G70" s="5" t="s">
        <v>1743</v>
      </c>
      <c r="H70" s="5" t="s">
        <v>1744</v>
      </c>
      <c r="J70" s="5" t="s">
        <v>2879</v>
      </c>
    </row>
    <row r="71" spans="1:10">
      <c r="A71" s="5">
        <v>70</v>
      </c>
      <c r="B71" s="5" t="s">
        <v>1444</v>
      </c>
      <c r="C71" s="5" t="s">
        <v>168</v>
      </c>
      <c r="D71" s="5" t="s">
        <v>1745</v>
      </c>
      <c r="E71" s="5" t="s">
        <v>1746</v>
      </c>
      <c r="F71" s="5" t="s">
        <v>1747</v>
      </c>
      <c r="G71" s="5" t="s">
        <v>1743</v>
      </c>
      <c r="H71" s="5" t="s">
        <v>1748</v>
      </c>
      <c r="J71" s="5" t="s">
        <v>2879</v>
      </c>
    </row>
    <row r="72" spans="1:10">
      <c r="A72" s="5">
        <v>71</v>
      </c>
      <c r="B72" s="5" t="s">
        <v>1444</v>
      </c>
      <c r="C72" s="5" t="s">
        <v>168</v>
      </c>
      <c r="D72" s="5" t="s">
        <v>1749</v>
      </c>
      <c r="E72" s="5" t="s">
        <v>1750</v>
      </c>
      <c r="F72" s="5" t="s">
        <v>1751</v>
      </c>
      <c r="G72" s="5" t="s">
        <v>1752</v>
      </c>
      <c r="H72" s="5" t="s">
        <v>1753</v>
      </c>
      <c r="J72" s="5" t="s">
        <v>2879</v>
      </c>
    </row>
    <row r="73" spans="1:10">
      <c r="A73" s="5">
        <v>72</v>
      </c>
      <c r="B73" s="5" t="s">
        <v>1444</v>
      </c>
      <c r="C73" s="5" t="s">
        <v>168</v>
      </c>
      <c r="D73" s="5" t="s">
        <v>1754</v>
      </c>
      <c r="E73" s="5" t="s">
        <v>1755</v>
      </c>
      <c r="F73" s="5" t="s">
        <v>1756</v>
      </c>
      <c r="G73" s="5" t="s">
        <v>1457</v>
      </c>
      <c r="J73" s="5" t="s">
        <v>2879</v>
      </c>
    </row>
    <row r="74" spans="1:10">
      <c r="A74" s="5">
        <v>73</v>
      </c>
      <c r="B74" s="5" t="s">
        <v>1444</v>
      </c>
      <c r="C74" s="5" t="s">
        <v>168</v>
      </c>
      <c r="D74" s="5" t="s">
        <v>1757</v>
      </c>
      <c r="E74" s="5" t="s">
        <v>1758</v>
      </c>
      <c r="F74" s="5" t="s">
        <v>1759</v>
      </c>
      <c r="G74" s="5" t="s">
        <v>1626</v>
      </c>
      <c r="H74" s="5" t="s">
        <v>1690</v>
      </c>
      <c r="J74" s="5" t="s">
        <v>2879</v>
      </c>
    </row>
    <row r="75" spans="1:10">
      <c r="A75" s="5">
        <v>74</v>
      </c>
      <c r="B75" s="5" t="s">
        <v>1444</v>
      </c>
      <c r="C75" s="5" t="s">
        <v>168</v>
      </c>
      <c r="D75" s="5" t="s">
        <v>1760</v>
      </c>
      <c r="E75" s="5" t="s">
        <v>1761</v>
      </c>
      <c r="F75" s="5" t="s">
        <v>1762</v>
      </c>
      <c r="G75" s="5" t="s">
        <v>1694</v>
      </c>
      <c r="H75" s="5" t="s">
        <v>1690</v>
      </c>
      <c r="J75" s="5" t="s">
        <v>2879</v>
      </c>
    </row>
    <row r="76" spans="1:10">
      <c r="A76" s="5">
        <v>75</v>
      </c>
      <c r="B76" s="5" t="s">
        <v>1444</v>
      </c>
      <c r="C76" s="5" t="s">
        <v>168</v>
      </c>
      <c r="D76" s="5" t="s">
        <v>1763</v>
      </c>
      <c r="E76" s="5" t="s">
        <v>1764</v>
      </c>
      <c r="F76" s="5" t="s">
        <v>1765</v>
      </c>
      <c r="G76" s="5" t="s">
        <v>1534</v>
      </c>
      <c r="H76" s="5" t="s">
        <v>1766</v>
      </c>
      <c r="J76" s="5" t="s">
        <v>2879</v>
      </c>
    </row>
    <row r="77" spans="1:10">
      <c r="A77" s="5">
        <v>76</v>
      </c>
      <c r="B77" s="5" t="s">
        <v>1444</v>
      </c>
      <c r="C77" s="5" t="s">
        <v>168</v>
      </c>
      <c r="D77" s="5" t="s">
        <v>1767</v>
      </c>
      <c r="E77" s="5" t="s">
        <v>1768</v>
      </c>
      <c r="F77" s="5" t="s">
        <v>1769</v>
      </c>
      <c r="G77" s="5" t="s">
        <v>1689</v>
      </c>
      <c r="J77" s="5" t="s">
        <v>2879</v>
      </c>
    </row>
    <row r="78" spans="1:10">
      <c r="A78" s="5">
        <v>77</v>
      </c>
      <c r="B78" s="5" t="s">
        <v>1444</v>
      </c>
      <c r="C78" s="5" t="s">
        <v>168</v>
      </c>
      <c r="D78" s="5" t="s">
        <v>1770</v>
      </c>
      <c r="E78" s="5" t="s">
        <v>1771</v>
      </c>
      <c r="F78" s="5" t="s">
        <v>1772</v>
      </c>
      <c r="G78" s="5" t="s">
        <v>1461</v>
      </c>
      <c r="H78" s="5" t="s">
        <v>1773</v>
      </c>
      <c r="J78" s="5" t="s">
        <v>2879</v>
      </c>
    </row>
    <row r="79" spans="1:10">
      <c r="A79" s="5">
        <v>78</v>
      </c>
      <c r="B79" s="5" t="s">
        <v>1444</v>
      </c>
      <c r="C79" s="5" t="s">
        <v>168</v>
      </c>
      <c r="D79" s="5" t="s">
        <v>1774</v>
      </c>
      <c r="E79" s="5" t="s">
        <v>1775</v>
      </c>
      <c r="F79" s="5" t="s">
        <v>1776</v>
      </c>
      <c r="G79" s="5" t="s">
        <v>1777</v>
      </c>
      <c r="H79" s="5" t="s">
        <v>1778</v>
      </c>
      <c r="J79" s="5" t="s">
        <v>2879</v>
      </c>
    </row>
    <row r="80" spans="1:10">
      <c r="A80" s="5">
        <v>79</v>
      </c>
      <c r="B80" s="5" t="s">
        <v>1444</v>
      </c>
      <c r="C80" s="5" t="s">
        <v>168</v>
      </c>
      <c r="D80" s="5" t="s">
        <v>1779</v>
      </c>
      <c r="E80" s="5" t="s">
        <v>1780</v>
      </c>
      <c r="F80" s="5" t="s">
        <v>1781</v>
      </c>
      <c r="G80" s="5" t="s">
        <v>1782</v>
      </c>
      <c r="H80" s="5" t="s">
        <v>1783</v>
      </c>
      <c r="J80" s="5" t="s">
        <v>2879</v>
      </c>
    </row>
    <row r="81" spans="1:10">
      <c r="A81" s="5">
        <v>80</v>
      </c>
      <c r="B81" s="5" t="s">
        <v>1444</v>
      </c>
      <c r="C81" s="5" t="s">
        <v>168</v>
      </c>
      <c r="D81" s="5" t="s">
        <v>1784</v>
      </c>
      <c r="E81" s="5" t="s">
        <v>1785</v>
      </c>
      <c r="F81" s="5" t="s">
        <v>1786</v>
      </c>
      <c r="G81" s="5" t="s">
        <v>1621</v>
      </c>
      <c r="H81" s="5" t="s">
        <v>1787</v>
      </c>
      <c r="J81" s="5" t="s">
        <v>2879</v>
      </c>
    </row>
    <row r="82" spans="1:10">
      <c r="A82" s="5">
        <v>81</v>
      </c>
      <c r="B82" s="5" t="s">
        <v>1444</v>
      </c>
      <c r="C82" s="5" t="s">
        <v>168</v>
      </c>
      <c r="D82" s="5" t="s">
        <v>1788</v>
      </c>
      <c r="E82" s="5" t="s">
        <v>1789</v>
      </c>
      <c r="F82" s="5" t="s">
        <v>1790</v>
      </c>
      <c r="G82" s="5" t="s">
        <v>1571</v>
      </c>
      <c r="H82" s="5" t="s">
        <v>1791</v>
      </c>
      <c r="J82" s="5" t="s">
        <v>2879</v>
      </c>
    </row>
    <row r="83" spans="1:10">
      <c r="A83" s="5">
        <v>82</v>
      </c>
      <c r="B83" s="5" t="s">
        <v>1444</v>
      </c>
      <c r="C83" s="5" t="s">
        <v>168</v>
      </c>
      <c r="D83" s="5" t="s">
        <v>1792</v>
      </c>
      <c r="E83" s="5" t="s">
        <v>1793</v>
      </c>
      <c r="F83" s="5" t="s">
        <v>1765</v>
      </c>
      <c r="G83" s="5" t="s">
        <v>1555</v>
      </c>
      <c r="J83" s="5" t="s">
        <v>2879</v>
      </c>
    </row>
    <row r="84" spans="1:10">
      <c r="A84" s="5">
        <v>83</v>
      </c>
      <c r="B84" s="5" t="s">
        <v>1444</v>
      </c>
      <c r="C84" s="5" t="s">
        <v>168</v>
      </c>
      <c r="D84" s="5" t="s">
        <v>1794</v>
      </c>
      <c r="E84" s="5" t="s">
        <v>1795</v>
      </c>
      <c r="F84" s="5" t="s">
        <v>1796</v>
      </c>
      <c r="G84" s="5" t="s">
        <v>1479</v>
      </c>
      <c r="J84" s="5" t="s">
        <v>2879</v>
      </c>
    </row>
    <row r="85" spans="1:10">
      <c r="A85" s="5">
        <v>84</v>
      </c>
      <c r="B85" s="5" t="s">
        <v>1444</v>
      </c>
      <c r="C85" s="5" t="s">
        <v>168</v>
      </c>
      <c r="D85" s="5" t="s">
        <v>1797</v>
      </c>
      <c r="E85" s="5" t="s">
        <v>1798</v>
      </c>
      <c r="F85" s="5" t="s">
        <v>1799</v>
      </c>
      <c r="G85" s="5" t="s">
        <v>1571</v>
      </c>
      <c r="H85" s="5" t="s">
        <v>1800</v>
      </c>
      <c r="J85" s="5" t="s">
        <v>2879</v>
      </c>
    </row>
    <row r="86" spans="1:10">
      <c r="A86" s="5">
        <v>85</v>
      </c>
      <c r="B86" s="5" t="s">
        <v>1444</v>
      </c>
      <c r="C86" s="5" t="s">
        <v>168</v>
      </c>
      <c r="D86" s="5" t="s">
        <v>1801</v>
      </c>
      <c r="E86" s="5" t="s">
        <v>1802</v>
      </c>
      <c r="F86" s="5" t="s">
        <v>1803</v>
      </c>
      <c r="G86" s="5" t="s">
        <v>1461</v>
      </c>
      <c r="J86" s="5" t="s">
        <v>2879</v>
      </c>
    </row>
    <row r="87" spans="1:10">
      <c r="A87" s="5">
        <v>86</v>
      </c>
      <c r="B87" s="5" t="s">
        <v>1444</v>
      </c>
      <c r="C87" s="5" t="s">
        <v>168</v>
      </c>
      <c r="D87" s="5" t="s">
        <v>1804</v>
      </c>
      <c r="E87" s="5" t="s">
        <v>1805</v>
      </c>
      <c r="F87" s="5" t="s">
        <v>1806</v>
      </c>
      <c r="G87" s="5" t="s">
        <v>1452</v>
      </c>
      <c r="H87" s="5" t="s">
        <v>1807</v>
      </c>
      <c r="J87" s="5" t="s">
        <v>2879</v>
      </c>
    </row>
    <row r="88" spans="1:10">
      <c r="A88" s="5">
        <v>87</v>
      </c>
      <c r="B88" s="5" t="s">
        <v>1444</v>
      </c>
      <c r="C88" s="5" t="s">
        <v>168</v>
      </c>
      <c r="D88" s="5" t="s">
        <v>1808</v>
      </c>
      <c r="E88" s="5" t="s">
        <v>1809</v>
      </c>
      <c r="F88" s="5" t="s">
        <v>1810</v>
      </c>
      <c r="G88" s="5" t="s">
        <v>1707</v>
      </c>
      <c r="H88" s="5" t="s">
        <v>1811</v>
      </c>
      <c r="J88" s="5" t="s">
        <v>2879</v>
      </c>
    </row>
    <row r="89" spans="1:10">
      <c r="A89" s="5">
        <v>88</v>
      </c>
      <c r="B89" s="5" t="s">
        <v>1444</v>
      </c>
      <c r="C89" s="5" t="s">
        <v>168</v>
      </c>
      <c r="D89" s="5" t="s">
        <v>1812</v>
      </c>
      <c r="E89" s="5" t="s">
        <v>1813</v>
      </c>
      <c r="F89" s="5" t="s">
        <v>1814</v>
      </c>
      <c r="G89" s="5" t="s">
        <v>1555</v>
      </c>
      <c r="H89" s="5" t="s">
        <v>1800</v>
      </c>
      <c r="J89" s="5" t="s">
        <v>2879</v>
      </c>
    </row>
    <row r="90" spans="1:10">
      <c r="A90" s="5">
        <v>89</v>
      </c>
      <c r="B90" s="5" t="s">
        <v>1444</v>
      </c>
      <c r="C90" s="5" t="s">
        <v>168</v>
      </c>
      <c r="D90" s="5" t="s">
        <v>1815</v>
      </c>
      <c r="E90" s="5" t="s">
        <v>1816</v>
      </c>
      <c r="F90" s="5" t="s">
        <v>1817</v>
      </c>
      <c r="G90" s="5" t="s">
        <v>1560</v>
      </c>
      <c r="H90" s="5" t="s">
        <v>1818</v>
      </c>
      <c r="J90" s="5" t="s">
        <v>2879</v>
      </c>
    </row>
    <row r="91" spans="1:10">
      <c r="A91" s="5">
        <v>90</v>
      </c>
      <c r="B91" s="5" t="s">
        <v>1444</v>
      </c>
      <c r="C91" s="5" t="s">
        <v>168</v>
      </c>
      <c r="D91" s="5" t="s">
        <v>1819</v>
      </c>
      <c r="E91" s="5" t="s">
        <v>1820</v>
      </c>
      <c r="F91" s="5" t="s">
        <v>1821</v>
      </c>
      <c r="G91" s="5" t="s">
        <v>1461</v>
      </c>
      <c r="H91" s="5" t="s">
        <v>1822</v>
      </c>
      <c r="J91" s="5" t="s">
        <v>2879</v>
      </c>
    </row>
    <row r="92" spans="1:10">
      <c r="A92" s="5">
        <v>91</v>
      </c>
      <c r="B92" s="5" t="s">
        <v>1444</v>
      </c>
      <c r="C92" s="5" t="s">
        <v>168</v>
      </c>
      <c r="D92" s="5" t="s">
        <v>1823</v>
      </c>
      <c r="E92" s="5" t="s">
        <v>1824</v>
      </c>
      <c r="F92" s="5" t="s">
        <v>1825</v>
      </c>
      <c r="G92" s="5" t="s">
        <v>1752</v>
      </c>
      <c r="H92" s="5" t="s">
        <v>1826</v>
      </c>
      <c r="J92" s="5" t="s">
        <v>2879</v>
      </c>
    </row>
    <row r="93" spans="1:10">
      <c r="A93" s="5">
        <v>92</v>
      </c>
      <c r="B93" s="5" t="s">
        <v>1444</v>
      </c>
      <c r="C93" s="5" t="s">
        <v>168</v>
      </c>
      <c r="D93" s="5" t="s">
        <v>1827</v>
      </c>
      <c r="E93" s="5" t="s">
        <v>1828</v>
      </c>
      <c r="F93" s="5" t="s">
        <v>1829</v>
      </c>
      <c r="G93" s="5" t="s">
        <v>1457</v>
      </c>
      <c r="H93" s="5" t="s">
        <v>1830</v>
      </c>
      <c r="J93" s="5" t="s">
        <v>2879</v>
      </c>
    </row>
    <row r="94" spans="1:10">
      <c r="A94" s="5">
        <v>93</v>
      </c>
      <c r="B94" s="5" t="s">
        <v>1444</v>
      </c>
      <c r="C94" s="5" t="s">
        <v>168</v>
      </c>
      <c r="D94" s="5" t="s">
        <v>1831</v>
      </c>
      <c r="E94" s="5" t="s">
        <v>1832</v>
      </c>
      <c r="F94" s="5" t="s">
        <v>1833</v>
      </c>
      <c r="G94" s="5" t="s">
        <v>1466</v>
      </c>
      <c r="H94" s="5" t="s">
        <v>1834</v>
      </c>
      <c r="J94" s="5" t="s">
        <v>2879</v>
      </c>
    </row>
    <row r="95" spans="1:10">
      <c r="A95" s="5">
        <v>94</v>
      </c>
      <c r="B95" s="5" t="s">
        <v>1444</v>
      </c>
      <c r="C95" s="5" t="s">
        <v>168</v>
      </c>
      <c r="D95" s="5" t="s">
        <v>1835</v>
      </c>
      <c r="E95" s="5" t="s">
        <v>1836</v>
      </c>
      <c r="F95" s="5" t="s">
        <v>1837</v>
      </c>
      <c r="G95" s="5" t="s">
        <v>1461</v>
      </c>
      <c r="H95" s="5" t="s">
        <v>1838</v>
      </c>
      <c r="J95" s="5" t="s">
        <v>2879</v>
      </c>
    </row>
    <row r="96" spans="1:10">
      <c r="A96" s="5">
        <v>95</v>
      </c>
      <c r="B96" s="5" t="s">
        <v>1444</v>
      </c>
      <c r="C96" s="5" t="s">
        <v>168</v>
      </c>
      <c r="D96" s="5" t="s">
        <v>1839</v>
      </c>
      <c r="E96" s="5" t="s">
        <v>1840</v>
      </c>
      <c r="F96" s="5" t="s">
        <v>1841</v>
      </c>
      <c r="G96" s="5" t="s">
        <v>1689</v>
      </c>
      <c r="J96" s="5" t="s">
        <v>2879</v>
      </c>
    </row>
    <row r="97" spans="1:10">
      <c r="A97" s="5">
        <v>96</v>
      </c>
      <c r="B97" s="5" t="s">
        <v>1444</v>
      </c>
      <c r="C97" s="5" t="s">
        <v>168</v>
      </c>
      <c r="D97" s="5" t="s">
        <v>1842</v>
      </c>
      <c r="E97" s="5" t="s">
        <v>1843</v>
      </c>
      <c r="F97" s="5" t="s">
        <v>1844</v>
      </c>
      <c r="G97" s="5" t="s">
        <v>1560</v>
      </c>
      <c r="H97" s="5" t="s">
        <v>1845</v>
      </c>
      <c r="J97" s="5" t="s">
        <v>2879</v>
      </c>
    </row>
    <row r="98" spans="1:10">
      <c r="A98" s="5">
        <v>97</v>
      </c>
      <c r="B98" s="5" t="s">
        <v>1444</v>
      </c>
      <c r="C98" s="5" t="s">
        <v>168</v>
      </c>
      <c r="D98" s="5" t="s">
        <v>1846</v>
      </c>
      <c r="E98" s="5" t="s">
        <v>1847</v>
      </c>
      <c r="F98" s="5" t="s">
        <v>1848</v>
      </c>
      <c r="G98" s="5" t="s">
        <v>1849</v>
      </c>
      <c r="H98" s="5" t="s">
        <v>1850</v>
      </c>
      <c r="J98" s="5" t="s">
        <v>2879</v>
      </c>
    </row>
    <row r="99" spans="1:10">
      <c r="A99" s="5">
        <v>98</v>
      </c>
      <c r="B99" s="5" t="s">
        <v>1444</v>
      </c>
      <c r="C99" s="5" t="s">
        <v>168</v>
      </c>
      <c r="D99" s="5" t="s">
        <v>1851</v>
      </c>
      <c r="E99" s="5" t="s">
        <v>1852</v>
      </c>
      <c r="F99" s="5" t="s">
        <v>1853</v>
      </c>
      <c r="G99" s="5" t="s">
        <v>1854</v>
      </c>
      <c r="H99" s="5" t="s">
        <v>1855</v>
      </c>
      <c r="J99" s="5" t="s">
        <v>2879</v>
      </c>
    </row>
    <row r="100" spans="1:10">
      <c r="A100" s="5">
        <v>99</v>
      </c>
      <c r="B100" s="5" t="s">
        <v>1444</v>
      </c>
      <c r="C100" s="5" t="s">
        <v>168</v>
      </c>
      <c r="D100" s="5" t="s">
        <v>1856</v>
      </c>
      <c r="E100" s="5" t="s">
        <v>1857</v>
      </c>
      <c r="F100" s="5" t="s">
        <v>1858</v>
      </c>
      <c r="G100" s="5" t="s">
        <v>1492</v>
      </c>
      <c r="J100" s="5" t="s">
        <v>2879</v>
      </c>
    </row>
    <row r="101" spans="1:10">
      <c r="A101" s="5">
        <v>100</v>
      </c>
      <c r="B101" s="5" t="s">
        <v>1444</v>
      </c>
      <c r="C101" s="5" t="s">
        <v>168</v>
      </c>
      <c r="D101" s="5" t="s">
        <v>1859</v>
      </c>
      <c r="E101" s="5" t="s">
        <v>1860</v>
      </c>
      <c r="F101" s="5" t="s">
        <v>1861</v>
      </c>
      <c r="G101" s="5" t="s">
        <v>1560</v>
      </c>
      <c r="J101" s="5" t="s">
        <v>2879</v>
      </c>
    </row>
    <row r="102" spans="1:10">
      <c r="A102" s="5">
        <v>101</v>
      </c>
      <c r="B102" s="5" t="s">
        <v>1444</v>
      </c>
      <c r="C102" s="5" t="s">
        <v>168</v>
      </c>
      <c r="D102" s="5" t="s">
        <v>1862</v>
      </c>
      <c r="E102" s="5" t="s">
        <v>1863</v>
      </c>
      <c r="F102" s="5" t="s">
        <v>1864</v>
      </c>
      <c r="G102" s="5" t="s">
        <v>1555</v>
      </c>
      <c r="H102" s="5" t="s">
        <v>1865</v>
      </c>
      <c r="J102" s="5" t="s">
        <v>2879</v>
      </c>
    </row>
    <row r="103" spans="1:10">
      <c r="A103" s="5">
        <v>102</v>
      </c>
      <c r="B103" s="5" t="s">
        <v>1444</v>
      </c>
      <c r="C103" s="5" t="s">
        <v>168</v>
      </c>
      <c r="D103" s="5" t="s">
        <v>1866</v>
      </c>
      <c r="E103" s="5" t="s">
        <v>1867</v>
      </c>
      <c r="F103" s="5" t="s">
        <v>1868</v>
      </c>
      <c r="G103" s="5" t="s">
        <v>1707</v>
      </c>
      <c r="H103" s="5" t="s">
        <v>1800</v>
      </c>
      <c r="J103" s="5" t="s">
        <v>2879</v>
      </c>
    </row>
    <row r="104" spans="1:10">
      <c r="A104" s="5">
        <v>103</v>
      </c>
      <c r="B104" s="5" t="s">
        <v>1444</v>
      </c>
      <c r="C104" s="5" t="s">
        <v>168</v>
      </c>
      <c r="D104" s="5" t="s">
        <v>1869</v>
      </c>
      <c r="E104" s="5" t="s">
        <v>1870</v>
      </c>
      <c r="F104" s="5" t="s">
        <v>1871</v>
      </c>
      <c r="G104" s="5" t="s">
        <v>1492</v>
      </c>
      <c r="H104" s="5" t="s">
        <v>1872</v>
      </c>
      <c r="J104" s="5" t="s">
        <v>2879</v>
      </c>
    </row>
    <row r="105" spans="1:10">
      <c r="A105" s="5">
        <v>104</v>
      </c>
      <c r="B105" s="5" t="s">
        <v>1444</v>
      </c>
      <c r="C105" s="5" t="s">
        <v>168</v>
      </c>
      <c r="D105" s="5" t="s">
        <v>1873</v>
      </c>
      <c r="E105" s="5" t="s">
        <v>1874</v>
      </c>
      <c r="F105" s="5" t="s">
        <v>1875</v>
      </c>
      <c r="G105" s="5" t="s">
        <v>1457</v>
      </c>
      <c r="H105" s="5" t="s">
        <v>1876</v>
      </c>
      <c r="J105" s="5" t="s">
        <v>2879</v>
      </c>
    </row>
    <row r="106" spans="1:10">
      <c r="A106" s="5">
        <v>105</v>
      </c>
      <c r="B106" s="5" t="s">
        <v>1444</v>
      </c>
      <c r="C106" s="5" t="s">
        <v>168</v>
      </c>
      <c r="D106" s="5" t="s">
        <v>1877</v>
      </c>
      <c r="E106" s="5" t="s">
        <v>1878</v>
      </c>
      <c r="F106" s="5" t="s">
        <v>1879</v>
      </c>
      <c r="G106" s="5" t="s">
        <v>1571</v>
      </c>
      <c r="H106" s="5" t="s">
        <v>1880</v>
      </c>
      <c r="J106" s="5" t="s">
        <v>2879</v>
      </c>
    </row>
    <row r="107" spans="1:10">
      <c r="A107" s="5">
        <v>106</v>
      </c>
      <c r="B107" s="5" t="s">
        <v>1444</v>
      </c>
      <c r="C107" s="5" t="s">
        <v>168</v>
      </c>
      <c r="D107" s="5" t="s">
        <v>1881</v>
      </c>
      <c r="E107" s="5" t="s">
        <v>1882</v>
      </c>
      <c r="F107" s="5" t="s">
        <v>1883</v>
      </c>
      <c r="G107" s="5" t="s">
        <v>1743</v>
      </c>
      <c r="H107" s="5" t="s">
        <v>1884</v>
      </c>
      <c r="J107" s="5" t="s">
        <v>2879</v>
      </c>
    </row>
    <row r="108" spans="1:10">
      <c r="A108" s="5">
        <v>107</v>
      </c>
      <c r="B108" s="5" t="s">
        <v>1444</v>
      </c>
      <c r="C108" s="5" t="s">
        <v>168</v>
      </c>
      <c r="D108" s="5" t="s">
        <v>1885</v>
      </c>
      <c r="E108" s="5" t="s">
        <v>1886</v>
      </c>
      <c r="F108" s="5" t="s">
        <v>1887</v>
      </c>
      <c r="G108" s="5" t="s">
        <v>1461</v>
      </c>
      <c r="H108" s="5" t="s">
        <v>1888</v>
      </c>
      <c r="J108" s="5" t="s">
        <v>2879</v>
      </c>
    </row>
    <row r="109" spans="1:10">
      <c r="A109" s="5">
        <v>108</v>
      </c>
      <c r="B109" s="5" t="s">
        <v>1444</v>
      </c>
      <c r="C109" s="5" t="s">
        <v>168</v>
      </c>
      <c r="D109" s="5" t="s">
        <v>1889</v>
      </c>
      <c r="E109" s="5" t="s">
        <v>1890</v>
      </c>
      <c r="F109" s="5" t="s">
        <v>1891</v>
      </c>
      <c r="G109" s="5" t="s">
        <v>1743</v>
      </c>
      <c r="H109" s="5" t="s">
        <v>1892</v>
      </c>
      <c r="J109" s="5" t="s">
        <v>2879</v>
      </c>
    </row>
    <row r="110" spans="1:10">
      <c r="A110" s="5">
        <v>109</v>
      </c>
      <c r="B110" s="5" t="s">
        <v>1444</v>
      </c>
      <c r="C110" s="5" t="s">
        <v>168</v>
      </c>
      <c r="D110" s="5" t="s">
        <v>1893</v>
      </c>
      <c r="E110" s="5" t="s">
        <v>1894</v>
      </c>
      <c r="F110" s="5" t="s">
        <v>1895</v>
      </c>
      <c r="G110" s="5" t="s">
        <v>1461</v>
      </c>
      <c r="H110" s="5" t="s">
        <v>1896</v>
      </c>
      <c r="J110" s="5" t="s">
        <v>2879</v>
      </c>
    </row>
    <row r="111" spans="1:10">
      <c r="A111" s="5">
        <v>110</v>
      </c>
      <c r="B111" s="5" t="s">
        <v>1444</v>
      </c>
      <c r="C111" s="5" t="s">
        <v>168</v>
      </c>
      <c r="D111" s="5" t="s">
        <v>1897</v>
      </c>
      <c r="E111" s="5" t="s">
        <v>1898</v>
      </c>
      <c r="F111" s="5" t="s">
        <v>1899</v>
      </c>
      <c r="G111" s="5" t="s">
        <v>1461</v>
      </c>
      <c r="H111" s="5" t="s">
        <v>1900</v>
      </c>
      <c r="J111" s="5" t="s">
        <v>2879</v>
      </c>
    </row>
    <row r="112" spans="1:10">
      <c r="A112" s="5">
        <v>111</v>
      </c>
      <c r="B112" s="5" t="s">
        <v>1444</v>
      </c>
      <c r="C112" s="5" t="s">
        <v>168</v>
      </c>
      <c r="D112" s="5" t="s">
        <v>1901</v>
      </c>
      <c r="E112" s="5" t="s">
        <v>1902</v>
      </c>
      <c r="F112" s="5" t="s">
        <v>1903</v>
      </c>
      <c r="G112" s="5" t="s">
        <v>1492</v>
      </c>
      <c r="H112" s="5" t="s">
        <v>1904</v>
      </c>
      <c r="J112" s="5" t="s">
        <v>2879</v>
      </c>
    </row>
    <row r="113" spans="1:10">
      <c r="A113" s="5">
        <v>112</v>
      </c>
      <c r="B113" s="5" t="s">
        <v>1444</v>
      </c>
      <c r="C113" s="5" t="s">
        <v>168</v>
      </c>
      <c r="D113" s="5" t="s">
        <v>1905</v>
      </c>
      <c r="E113" s="5" t="s">
        <v>1906</v>
      </c>
      <c r="F113" s="5" t="s">
        <v>1907</v>
      </c>
      <c r="G113" s="5" t="s">
        <v>1616</v>
      </c>
      <c r="H113" s="5" t="s">
        <v>1908</v>
      </c>
      <c r="J113" s="5" t="s">
        <v>2879</v>
      </c>
    </row>
    <row r="114" spans="1:10">
      <c r="A114" s="5">
        <v>113</v>
      </c>
      <c r="B114" s="5" t="s">
        <v>1444</v>
      </c>
      <c r="C114" s="5" t="s">
        <v>168</v>
      </c>
      <c r="D114" s="5" t="s">
        <v>1909</v>
      </c>
      <c r="E114" s="5" t="s">
        <v>1910</v>
      </c>
      <c r="F114" s="5" t="s">
        <v>1911</v>
      </c>
      <c r="G114" s="5" t="s">
        <v>1689</v>
      </c>
      <c r="J114" s="5" t="s">
        <v>2879</v>
      </c>
    </row>
    <row r="115" spans="1:10">
      <c r="A115" s="5">
        <v>114</v>
      </c>
      <c r="B115" s="5" t="s">
        <v>1444</v>
      </c>
      <c r="C115" s="5" t="s">
        <v>168</v>
      </c>
      <c r="D115" s="5" t="s">
        <v>1912</v>
      </c>
      <c r="E115" s="5" t="s">
        <v>1913</v>
      </c>
      <c r="F115" s="5" t="s">
        <v>1914</v>
      </c>
      <c r="G115" s="5" t="s">
        <v>1571</v>
      </c>
      <c r="H115" s="5" t="s">
        <v>1915</v>
      </c>
      <c r="J115" s="5" t="s">
        <v>2879</v>
      </c>
    </row>
    <row r="116" spans="1:10">
      <c r="A116" s="5">
        <v>115</v>
      </c>
      <c r="B116" s="5" t="s">
        <v>1444</v>
      </c>
      <c r="C116" s="5" t="s">
        <v>168</v>
      </c>
      <c r="D116" s="5" t="s">
        <v>1916</v>
      </c>
      <c r="E116" s="5" t="s">
        <v>1917</v>
      </c>
      <c r="F116" s="5" t="s">
        <v>1918</v>
      </c>
      <c r="G116" s="5" t="s">
        <v>1500</v>
      </c>
      <c r="H116" s="5" t="s">
        <v>1919</v>
      </c>
      <c r="J116" s="5" t="s">
        <v>2879</v>
      </c>
    </row>
    <row r="117" spans="1:10">
      <c r="A117" s="5">
        <v>116</v>
      </c>
      <c r="B117" s="5" t="s">
        <v>1444</v>
      </c>
      <c r="C117" s="5" t="s">
        <v>168</v>
      </c>
      <c r="D117" s="5" t="s">
        <v>1920</v>
      </c>
      <c r="E117" s="5" t="s">
        <v>1921</v>
      </c>
      <c r="F117" s="5" t="s">
        <v>1922</v>
      </c>
      <c r="G117" s="5" t="s">
        <v>1923</v>
      </c>
      <c r="J117" s="5" t="s">
        <v>2879</v>
      </c>
    </row>
    <row r="118" spans="1:10">
      <c r="A118" s="5">
        <v>117</v>
      </c>
      <c r="B118" s="5" t="s">
        <v>1444</v>
      </c>
      <c r="C118" s="5" t="s">
        <v>168</v>
      </c>
      <c r="D118" s="5" t="s">
        <v>1924</v>
      </c>
      <c r="E118" s="5" t="s">
        <v>1925</v>
      </c>
      <c r="F118" s="5" t="s">
        <v>1926</v>
      </c>
      <c r="G118" s="5" t="s">
        <v>1452</v>
      </c>
      <c r="H118" s="5" t="s">
        <v>1927</v>
      </c>
      <c r="J118" s="5" t="s">
        <v>2879</v>
      </c>
    </row>
    <row r="119" spans="1:10">
      <c r="A119" s="5">
        <v>118</v>
      </c>
      <c r="B119" s="5" t="s">
        <v>1444</v>
      </c>
      <c r="C119" s="5" t="s">
        <v>168</v>
      </c>
      <c r="D119" s="5" t="s">
        <v>1928</v>
      </c>
      <c r="E119" s="5" t="s">
        <v>1929</v>
      </c>
      <c r="F119" s="5" t="s">
        <v>1930</v>
      </c>
      <c r="G119" s="5" t="s">
        <v>1702</v>
      </c>
      <c r="H119" s="5" t="s">
        <v>1931</v>
      </c>
      <c r="J119" s="5" t="s">
        <v>2879</v>
      </c>
    </row>
    <row r="120" spans="1:10">
      <c r="A120" s="5">
        <v>119</v>
      </c>
      <c r="B120" s="5" t="s">
        <v>1444</v>
      </c>
      <c r="C120" s="5" t="s">
        <v>168</v>
      </c>
      <c r="D120" s="5" t="s">
        <v>1932</v>
      </c>
      <c r="E120" s="5" t="s">
        <v>1933</v>
      </c>
      <c r="F120" s="5" t="s">
        <v>1934</v>
      </c>
      <c r="G120" s="5" t="s">
        <v>1739</v>
      </c>
      <c r="H120" s="5" t="s">
        <v>1935</v>
      </c>
      <c r="J120" s="5" t="s">
        <v>2879</v>
      </c>
    </row>
    <row r="121" spans="1:10">
      <c r="A121" s="5">
        <v>120</v>
      </c>
      <c r="B121" s="5" t="s">
        <v>1444</v>
      </c>
      <c r="C121" s="5" t="s">
        <v>168</v>
      </c>
      <c r="D121" s="5" t="s">
        <v>1936</v>
      </c>
      <c r="E121" s="5" t="s">
        <v>1937</v>
      </c>
      <c r="F121" s="5" t="s">
        <v>1938</v>
      </c>
      <c r="G121" s="5" t="s">
        <v>1939</v>
      </c>
      <c r="J121" s="5" t="s">
        <v>2879</v>
      </c>
    </row>
    <row r="122" spans="1:10">
      <c r="A122" s="5">
        <v>121</v>
      </c>
      <c r="B122" s="5" t="s">
        <v>1444</v>
      </c>
      <c r="C122" s="5" t="s">
        <v>168</v>
      </c>
      <c r="D122" s="5" t="s">
        <v>1940</v>
      </c>
      <c r="E122" s="5" t="s">
        <v>1941</v>
      </c>
      <c r="F122" s="5" t="s">
        <v>1942</v>
      </c>
      <c r="G122" s="5" t="s">
        <v>1662</v>
      </c>
      <c r="H122" s="5" t="s">
        <v>1800</v>
      </c>
      <c r="J122" s="5" t="s">
        <v>2879</v>
      </c>
    </row>
    <row r="123" spans="1:10">
      <c r="A123" s="5">
        <v>122</v>
      </c>
      <c r="B123" s="5" t="s">
        <v>1444</v>
      </c>
      <c r="C123" s="5" t="s">
        <v>168</v>
      </c>
      <c r="D123" s="5" t="s">
        <v>1943</v>
      </c>
      <c r="E123" s="5" t="s">
        <v>1944</v>
      </c>
      <c r="F123" s="5" t="s">
        <v>1945</v>
      </c>
      <c r="G123" s="5" t="s">
        <v>1616</v>
      </c>
      <c r="H123" s="5" t="s">
        <v>1946</v>
      </c>
      <c r="J123" s="5" t="s">
        <v>2879</v>
      </c>
    </row>
    <row r="124" spans="1:10">
      <c r="A124" s="5">
        <v>123</v>
      </c>
      <c r="B124" s="5" t="s">
        <v>1444</v>
      </c>
      <c r="C124" s="5" t="s">
        <v>168</v>
      </c>
      <c r="D124" s="5" t="s">
        <v>1947</v>
      </c>
      <c r="E124" s="5" t="s">
        <v>1948</v>
      </c>
      <c r="F124" s="5" t="s">
        <v>1949</v>
      </c>
      <c r="G124" s="5" t="s">
        <v>1471</v>
      </c>
      <c r="H124" s="5" t="s">
        <v>1950</v>
      </c>
      <c r="J124" s="5" t="s">
        <v>2879</v>
      </c>
    </row>
    <row r="125" spans="1:10">
      <c r="A125" s="5">
        <v>124</v>
      </c>
      <c r="B125" s="5" t="s">
        <v>1444</v>
      </c>
      <c r="C125" s="5" t="s">
        <v>168</v>
      </c>
      <c r="D125" s="5" t="s">
        <v>1951</v>
      </c>
      <c r="E125" s="5" t="s">
        <v>1952</v>
      </c>
      <c r="F125" s="5" t="s">
        <v>1953</v>
      </c>
      <c r="G125" s="5" t="s">
        <v>1543</v>
      </c>
      <c r="H125" s="5" t="s">
        <v>1954</v>
      </c>
      <c r="J125" s="5" t="s">
        <v>2879</v>
      </c>
    </row>
    <row r="126" spans="1:10">
      <c r="A126" s="5">
        <v>125</v>
      </c>
      <c r="B126" s="5" t="s">
        <v>1444</v>
      </c>
      <c r="C126" s="5" t="s">
        <v>168</v>
      </c>
      <c r="D126" s="5" t="s">
        <v>1955</v>
      </c>
      <c r="E126" s="5" t="s">
        <v>1956</v>
      </c>
      <c r="F126" s="5" t="s">
        <v>1957</v>
      </c>
      <c r="G126" s="5" t="s">
        <v>1500</v>
      </c>
      <c r="H126" s="5" t="s">
        <v>1958</v>
      </c>
      <c r="J126" s="5" t="s">
        <v>2879</v>
      </c>
    </row>
    <row r="127" spans="1:10">
      <c r="A127" s="5">
        <v>126</v>
      </c>
      <c r="B127" s="5" t="s">
        <v>1444</v>
      </c>
      <c r="C127" s="5" t="s">
        <v>168</v>
      </c>
      <c r="D127" s="5" t="s">
        <v>1959</v>
      </c>
      <c r="E127" s="5" t="s">
        <v>1960</v>
      </c>
      <c r="F127" s="5" t="s">
        <v>1961</v>
      </c>
      <c r="G127" s="5" t="s">
        <v>1452</v>
      </c>
      <c r="H127" s="5" t="s">
        <v>1962</v>
      </c>
      <c r="J127" s="5" t="s">
        <v>2879</v>
      </c>
    </row>
    <row r="128" spans="1:10">
      <c r="A128" s="5">
        <v>127</v>
      </c>
      <c r="B128" s="5" t="s">
        <v>1444</v>
      </c>
      <c r="C128" s="5" t="s">
        <v>168</v>
      </c>
      <c r="D128" s="5" t="s">
        <v>1963</v>
      </c>
      <c r="E128" s="5" t="s">
        <v>1964</v>
      </c>
      <c r="F128" s="5" t="s">
        <v>1965</v>
      </c>
      <c r="G128" s="5" t="s">
        <v>1505</v>
      </c>
      <c r="H128" s="5" t="s">
        <v>1966</v>
      </c>
      <c r="J128" s="5" t="s">
        <v>2879</v>
      </c>
    </row>
    <row r="129" spans="1:10">
      <c r="A129" s="5">
        <v>128</v>
      </c>
      <c r="B129" s="5" t="s">
        <v>1444</v>
      </c>
      <c r="C129" s="5" t="s">
        <v>168</v>
      </c>
      <c r="D129" s="5" t="s">
        <v>1967</v>
      </c>
      <c r="E129" s="5" t="s">
        <v>1968</v>
      </c>
      <c r="F129" s="5" t="s">
        <v>1969</v>
      </c>
      <c r="G129" s="5" t="s">
        <v>1571</v>
      </c>
      <c r="H129" s="5" t="s">
        <v>1970</v>
      </c>
      <c r="J129" s="5" t="s">
        <v>2879</v>
      </c>
    </row>
    <row r="130" spans="1:10">
      <c r="A130" s="5">
        <v>129</v>
      </c>
      <c r="B130" s="5" t="s">
        <v>1444</v>
      </c>
      <c r="C130" s="5" t="s">
        <v>168</v>
      </c>
      <c r="D130" s="5" t="s">
        <v>1971</v>
      </c>
      <c r="E130" s="5" t="s">
        <v>1972</v>
      </c>
      <c r="F130" s="5" t="s">
        <v>1973</v>
      </c>
      <c r="G130" s="5" t="s">
        <v>1471</v>
      </c>
      <c r="H130" s="5" t="s">
        <v>1974</v>
      </c>
      <c r="J130" s="5" t="s">
        <v>2879</v>
      </c>
    </row>
    <row r="131" spans="1:10">
      <c r="A131" s="5">
        <v>130</v>
      </c>
      <c r="B131" s="5" t="s">
        <v>1444</v>
      </c>
      <c r="C131" s="5" t="s">
        <v>168</v>
      </c>
      <c r="D131" s="5" t="s">
        <v>1975</v>
      </c>
      <c r="E131" s="5" t="s">
        <v>1976</v>
      </c>
      <c r="F131" s="5" t="s">
        <v>1977</v>
      </c>
      <c r="G131" s="5" t="s">
        <v>1538</v>
      </c>
      <c r="H131" s="5" t="s">
        <v>1978</v>
      </c>
      <c r="J131" s="5" t="s">
        <v>2879</v>
      </c>
    </row>
    <row r="132" spans="1:10">
      <c r="A132" s="5">
        <v>131</v>
      </c>
      <c r="B132" s="5" t="s">
        <v>1444</v>
      </c>
      <c r="C132" s="5" t="s">
        <v>168</v>
      </c>
      <c r="D132" s="5" t="s">
        <v>1979</v>
      </c>
      <c r="E132" s="5" t="s">
        <v>1980</v>
      </c>
      <c r="F132" s="5" t="s">
        <v>1981</v>
      </c>
      <c r="G132" s="5" t="s">
        <v>1461</v>
      </c>
      <c r="H132" s="5" t="s">
        <v>1982</v>
      </c>
      <c r="J132" s="5" t="s">
        <v>2879</v>
      </c>
    </row>
    <row r="133" spans="1:10">
      <c r="A133" s="5">
        <v>132</v>
      </c>
      <c r="B133" s="5" t="s">
        <v>1444</v>
      </c>
      <c r="C133" s="5" t="s">
        <v>168</v>
      </c>
      <c r="D133" s="5" t="s">
        <v>1983</v>
      </c>
      <c r="E133" s="5" t="s">
        <v>1984</v>
      </c>
      <c r="F133" s="5" t="s">
        <v>1985</v>
      </c>
      <c r="G133" s="5" t="s">
        <v>1986</v>
      </c>
      <c r="H133" s="5" t="s">
        <v>1987</v>
      </c>
      <c r="J133" s="5" t="s">
        <v>2879</v>
      </c>
    </row>
    <row r="134" spans="1:10">
      <c r="A134" s="5">
        <v>133</v>
      </c>
      <c r="B134" s="5" t="s">
        <v>1444</v>
      </c>
      <c r="C134" s="5" t="s">
        <v>168</v>
      </c>
      <c r="D134" s="5" t="s">
        <v>1988</v>
      </c>
      <c r="E134" s="5" t="s">
        <v>1989</v>
      </c>
      <c r="F134" s="5" t="s">
        <v>1990</v>
      </c>
      <c r="G134" s="5" t="s">
        <v>1471</v>
      </c>
      <c r="J134" s="5" t="s">
        <v>2879</v>
      </c>
    </row>
    <row r="135" spans="1:10">
      <c r="A135" s="5">
        <v>134</v>
      </c>
      <c r="B135" s="5" t="s">
        <v>1444</v>
      </c>
      <c r="C135" s="5" t="s">
        <v>168</v>
      </c>
      <c r="D135" s="5" t="s">
        <v>1991</v>
      </c>
      <c r="E135" s="5" t="s">
        <v>1992</v>
      </c>
      <c r="F135" s="5" t="s">
        <v>1993</v>
      </c>
      <c r="G135" s="5" t="s">
        <v>1538</v>
      </c>
      <c r="J135" s="5" t="s">
        <v>2879</v>
      </c>
    </row>
    <row r="136" spans="1:10">
      <c r="A136" s="5">
        <v>135</v>
      </c>
      <c r="B136" s="5" t="s">
        <v>1444</v>
      </c>
      <c r="C136" s="5" t="s">
        <v>168</v>
      </c>
      <c r="D136" s="5" t="s">
        <v>1994</v>
      </c>
      <c r="E136" s="5" t="s">
        <v>1995</v>
      </c>
      <c r="F136" s="5" t="s">
        <v>1996</v>
      </c>
      <c r="G136" s="5" t="s">
        <v>1743</v>
      </c>
      <c r="J136" s="5" t="s">
        <v>2879</v>
      </c>
    </row>
    <row r="137" spans="1:10">
      <c r="A137" s="5">
        <v>136</v>
      </c>
      <c r="B137" s="5" t="s">
        <v>1444</v>
      </c>
      <c r="C137" s="5" t="s">
        <v>168</v>
      </c>
      <c r="D137" s="5" t="s">
        <v>1997</v>
      </c>
      <c r="E137" s="5" t="s">
        <v>1998</v>
      </c>
      <c r="F137" s="5" t="s">
        <v>1999</v>
      </c>
      <c r="G137" s="5" t="s">
        <v>1739</v>
      </c>
      <c r="H137" s="5" t="s">
        <v>1690</v>
      </c>
      <c r="J137" s="5" t="s">
        <v>2879</v>
      </c>
    </row>
    <row r="138" spans="1:10">
      <c r="A138" s="5">
        <v>137</v>
      </c>
      <c r="B138" s="5" t="s">
        <v>1444</v>
      </c>
      <c r="C138" s="5" t="s">
        <v>168</v>
      </c>
      <c r="D138" s="5" t="s">
        <v>2000</v>
      </c>
      <c r="E138" s="5" t="s">
        <v>2001</v>
      </c>
      <c r="F138" s="5" t="s">
        <v>2002</v>
      </c>
      <c r="G138" s="5" t="s">
        <v>1616</v>
      </c>
      <c r="J138" s="5" t="s">
        <v>2879</v>
      </c>
    </row>
    <row r="139" spans="1:10">
      <c r="A139" s="5">
        <v>138</v>
      </c>
      <c r="B139" s="5" t="s">
        <v>1444</v>
      </c>
      <c r="C139" s="5" t="s">
        <v>168</v>
      </c>
      <c r="D139" s="5" t="s">
        <v>2003</v>
      </c>
      <c r="E139" s="5" t="s">
        <v>2004</v>
      </c>
      <c r="F139" s="5" t="s">
        <v>2005</v>
      </c>
      <c r="G139" s="5" t="s">
        <v>1471</v>
      </c>
      <c r="H139" s="5" t="s">
        <v>2006</v>
      </c>
      <c r="J139" s="5" t="s">
        <v>2879</v>
      </c>
    </row>
    <row r="140" spans="1:10">
      <c r="A140" s="5">
        <v>139</v>
      </c>
      <c r="B140" s="5" t="s">
        <v>1444</v>
      </c>
      <c r="C140" s="5" t="s">
        <v>168</v>
      </c>
      <c r="D140" s="5" t="s">
        <v>2007</v>
      </c>
      <c r="E140" s="5" t="s">
        <v>2008</v>
      </c>
      <c r="F140" s="5" t="s">
        <v>2009</v>
      </c>
      <c r="G140" s="5" t="s">
        <v>1461</v>
      </c>
      <c r="H140" s="5" t="s">
        <v>2010</v>
      </c>
      <c r="J140" s="5" t="s">
        <v>2879</v>
      </c>
    </row>
    <row r="141" spans="1:10">
      <c r="A141" s="5">
        <v>140</v>
      </c>
      <c r="B141" s="5" t="s">
        <v>1444</v>
      </c>
      <c r="C141" s="5" t="s">
        <v>168</v>
      </c>
      <c r="D141" s="5" t="s">
        <v>2011</v>
      </c>
      <c r="E141" s="5" t="s">
        <v>2012</v>
      </c>
      <c r="F141" s="5" t="s">
        <v>2013</v>
      </c>
      <c r="G141" s="5" t="s">
        <v>1555</v>
      </c>
      <c r="H141" s="5" t="s">
        <v>1690</v>
      </c>
      <c r="J141" s="5" t="s">
        <v>2879</v>
      </c>
    </row>
    <row r="142" spans="1:10">
      <c r="A142" s="5">
        <v>141</v>
      </c>
      <c r="B142" s="5" t="s">
        <v>1444</v>
      </c>
      <c r="C142" s="5" t="s">
        <v>168</v>
      </c>
      <c r="D142" s="5" t="s">
        <v>2014</v>
      </c>
      <c r="E142" s="5" t="s">
        <v>2015</v>
      </c>
      <c r="F142" s="5" t="s">
        <v>2016</v>
      </c>
      <c r="G142" s="5" t="s">
        <v>1471</v>
      </c>
      <c r="H142" s="5" t="s">
        <v>2017</v>
      </c>
      <c r="J142" s="5" t="s">
        <v>2879</v>
      </c>
    </row>
    <row r="143" spans="1:10">
      <c r="A143" s="5">
        <v>142</v>
      </c>
      <c r="B143" s="5" t="s">
        <v>1444</v>
      </c>
      <c r="C143" s="5" t="s">
        <v>168</v>
      </c>
      <c r="D143" s="5" t="s">
        <v>2018</v>
      </c>
      <c r="E143" s="5" t="s">
        <v>2019</v>
      </c>
      <c r="F143" s="5" t="s">
        <v>2020</v>
      </c>
      <c r="G143" s="5" t="s">
        <v>1752</v>
      </c>
      <c r="H143" s="5" t="s">
        <v>2021</v>
      </c>
      <c r="J143" s="5" t="s">
        <v>2879</v>
      </c>
    </row>
    <row r="144" spans="1:10">
      <c r="A144" s="5">
        <v>143</v>
      </c>
      <c r="B144" s="5" t="s">
        <v>1444</v>
      </c>
      <c r="C144" s="5" t="s">
        <v>168</v>
      </c>
      <c r="D144" s="5" t="s">
        <v>2022</v>
      </c>
      <c r="E144" s="5" t="s">
        <v>2023</v>
      </c>
      <c r="F144" s="5" t="s">
        <v>2024</v>
      </c>
      <c r="G144" s="5" t="s">
        <v>1694</v>
      </c>
      <c r="H144" s="5" t="s">
        <v>1800</v>
      </c>
      <c r="J144" s="5" t="s">
        <v>2879</v>
      </c>
    </row>
    <row r="145" spans="1:10">
      <c r="A145" s="5">
        <v>144</v>
      </c>
      <c r="B145" s="5" t="s">
        <v>1444</v>
      </c>
      <c r="C145" s="5" t="s">
        <v>168</v>
      </c>
      <c r="D145" s="5" t="s">
        <v>2025</v>
      </c>
      <c r="E145" s="5" t="s">
        <v>2026</v>
      </c>
      <c r="F145" s="5" t="s">
        <v>2027</v>
      </c>
      <c r="G145" s="5" t="s">
        <v>1452</v>
      </c>
      <c r="H145" s="5" t="s">
        <v>2028</v>
      </c>
      <c r="J145" s="5" t="s">
        <v>2879</v>
      </c>
    </row>
    <row r="146" spans="1:10">
      <c r="A146" s="5">
        <v>145</v>
      </c>
      <c r="B146" s="5" t="s">
        <v>1444</v>
      </c>
      <c r="C146" s="5" t="s">
        <v>168</v>
      </c>
      <c r="D146" s="5" t="s">
        <v>2029</v>
      </c>
      <c r="E146" s="5" t="s">
        <v>2030</v>
      </c>
      <c r="F146" s="5" t="s">
        <v>2031</v>
      </c>
      <c r="G146" s="5" t="s">
        <v>1543</v>
      </c>
      <c r="H146" s="5" t="s">
        <v>2032</v>
      </c>
      <c r="J146" s="5" t="s">
        <v>2879</v>
      </c>
    </row>
    <row r="147" spans="1:10">
      <c r="A147" s="5">
        <v>146</v>
      </c>
      <c r="B147" s="5" t="s">
        <v>1444</v>
      </c>
      <c r="C147" s="5" t="s">
        <v>168</v>
      </c>
      <c r="D147" s="5" t="s">
        <v>2033</v>
      </c>
      <c r="E147" s="5" t="s">
        <v>2034</v>
      </c>
      <c r="F147" s="5" t="s">
        <v>2035</v>
      </c>
      <c r="G147" s="5" t="s">
        <v>1457</v>
      </c>
      <c r="H147" s="5" t="s">
        <v>2036</v>
      </c>
      <c r="J147" s="5" t="s">
        <v>2879</v>
      </c>
    </row>
    <row r="148" spans="1:10">
      <c r="A148" s="5">
        <v>147</v>
      </c>
      <c r="B148" s="5" t="s">
        <v>1444</v>
      </c>
      <c r="C148" s="5" t="s">
        <v>168</v>
      </c>
      <c r="D148" s="5" t="s">
        <v>2037</v>
      </c>
      <c r="E148" s="5" t="s">
        <v>2038</v>
      </c>
      <c r="F148" s="5" t="s">
        <v>2039</v>
      </c>
      <c r="G148" s="5" t="s">
        <v>1679</v>
      </c>
      <c r="J148" s="5" t="s">
        <v>2879</v>
      </c>
    </row>
    <row r="149" spans="1:10">
      <c r="A149" s="5">
        <v>148</v>
      </c>
      <c r="B149" s="5" t="s">
        <v>1444</v>
      </c>
      <c r="C149" s="5" t="s">
        <v>168</v>
      </c>
      <c r="D149" s="5" t="s">
        <v>2040</v>
      </c>
      <c r="E149" s="5" t="s">
        <v>2041</v>
      </c>
      <c r="F149" s="5" t="s">
        <v>2042</v>
      </c>
      <c r="G149" s="5" t="s">
        <v>1734</v>
      </c>
      <c r="H149" s="5" t="s">
        <v>2043</v>
      </c>
      <c r="J149" s="5" t="s">
        <v>2879</v>
      </c>
    </row>
    <row r="150" spans="1:10">
      <c r="A150" s="5">
        <v>149</v>
      </c>
      <c r="B150" s="5" t="s">
        <v>1444</v>
      </c>
      <c r="C150" s="5" t="s">
        <v>168</v>
      </c>
      <c r="D150" s="5" t="s">
        <v>2044</v>
      </c>
      <c r="E150" s="5" t="s">
        <v>2045</v>
      </c>
      <c r="F150" s="5" t="s">
        <v>2046</v>
      </c>
      <c r="G150" s="5" t="s">
        <v>1461</v>
      </c>
      <c r="H150" s="5" t="s">
        <v>2047</v>
      </c>
      <c r="J150" s="5" t="s">
        <v>2879</v>
      </c>
    </row>
    <row r="151" spans="1:10">
      <c r="A151" s="5">
        <v>150</v>
      </c>
      <c r="B151" s="5" t="s">
        <v>1444</v>
      </c>
      <c r="C151" s="5" t="s">
        <v>168</v>
      </c>
      <c r="D151" s="5" t="s">
        <v>2048</v>
      </c>
      <c r="E151" s="5" t="s">
        <v>2049</v>
      </c>
      <c r="F151" s="5" t="s">
        <v>2050</v>
      </c>
      <c r="G151" s="5" t="s">
        <v>1461</v>
      </c>
      <c r="H151" s="5" t="s">
        <v>2051</v>
      </c>
      <c r="J151" s="5" t="s">
        <v>2879</v>
      </c>
    </row>
    <row r="152" spans="1:10">
      <c r="A152" s="5">
        <v>151</v>
      </c>
      <c r="B152" s="5" t="s">
        <v>1444</v>
      </c>
      <c r="C152" s="5" t="s">
        <v>168</v>
      </c>
      <c r="D152" s="5" t="s">
        <v>2052</v>
      </c>
      <c r="E152" s="5" t="s">
        <v>2053</v>
      </c>
      <c r="F152" s="5" t="s">
        <v>2054</v>
      </c>
      <c r="G152" s="5" t="s">
        <v>1734</v>
      </c>
      <c r="H152" s="5" t="s">
        <v>2032</v>
      </c>
      <c r="J152" s="5" t="s">
        <v>2879</v>
      </c>
    </row>
    <row r="153" spans="1:10">
      <c r="A153" s="5">
        <v>152</v>
      </c>
      <c r="B153" s="5" t="s">
        <v>1444</v>
      </c>
      <c r="C153" s="5" t="s">
        <v>168</v>
      </c>
      <c r="D153" s="5" t="s">
        <v>2055</v>
      </c>
      <c r="E153" s="5" t="s">
        <v>2056</v>
      </c>
      <c r="F153" s="5" t="s">
        <v>2057</v>
      </c>
      <c r="G153" s="5" t="s">
        <v>1734</v>
      </c>
      <c r="H153" s="5" t="s">
        <v>2058</v>
      </c>
      <c r="J153" s="5" t="s">
        <v>2879</v>
      </c>
    </row>
    <row r="154" spans="1:10">
      <c r="A154" s="5">
        <v>153</v>
      </c>
      <c r="B154" s="5" t="s">
        <v>1444</v>
      </c>
      <c r="C154" s="5" t="s">
        <v>168</v>
      </c>
      <c r="D154" s="5" t="s">
        <v>2059</v>
      </c>
      <c r="E154" s="5" t="s">
        <v>2060</v>
      </c>
      <c r="F154" s="5" t="s">
        <v>2061</v>
      </c>
      <c r="G154" s="5" t="s">
        <v>1694</v>
      </c>
      <c r="H154" s="5" t="s">
        <v>2062</v>
      </c>
      <c r="J154" s="5" t="s">
        <v>2879</v>
      </c>
    </row>
    <row r="155" spans="1:10">
      <c r="A155" s="5">
        <v>154</v>
      </c>
      <c r="B155" s="5" t="s">
        <v>1444</v>
      </c>
      <c r="C155" s="5" t="s">
        <v>168</v>
      </c>
      <c r="D155" s="5" t="s">
        <v>2063</v>
      </c>
      <c r="E155" s="5" t="s">
        <v>2064</v>
      </c>
      <c r="F155" s="5" t="s">
        <v>2065</v>
      </c>
      <c r="G155" s="5" t="s">
        <v>1626</v>
      </c>
      <c r="H155" s="5" t="s">
        <v>2066</v>
      </c>
      <c r="J155" s="5" t="s">
        <v>2879</v>
      </c>
    </row>
    <row r="156" spans="1:10">
      <c r="A156" s="5">
        <v>155</v>
      </c>
      <c r="B156" s="5" t="s">
        <v>1444</v>
      </c>
      <c r="C156" s="5" t="s">
        <v>168</v>
      </c>
      <c r="D156" s="5" t="s">
        <v>2067</v>
      </c>
      <c r="E156" s="5" t="s">
        <v>2068</v>
      </c>
      <c r="F156" s="5" t="s">
        <v>2069</v>
      </c>
      <c r="G156" s="5" t="s">
        <v>1560</v>
      </c>
      <c r="H156" s="5" t="s">
        <v>2070</v>
      </c>
      <c r="J156" s="5" t="s">
        <v>2879</v>
      </c>
    </row>
    <row r="157" spans="1:10">
      <c r="A157" s="5">
        <v>156</v>
      </c>
      <c r="B157" s="5" t="s">
        <v>1444</v>
      </c>
      <c r="C157" s="5" t="s">
        <v>168</v>
      </c>
      <c r="D157" s="5" t="s">
        <v>2071</v>
      </c>
      <c r="E157" s="5" t="s">
        <v>2072</v>
      </c>
      <c r="F157" s="5" t="s">
        <v>2073</v>
      </c>
      <c r="G157" s="5" t="s">
        <v>1555</v>
      </c>
      <c r="H157" s="5" t="s">
        <v>2074</v>
      </c>
      <c r="J157" s="5" t="s">
        <v>2879</v>
      </c>
    </row>
    <row r="158" spans="1:10">
      <c r="A158" s="5">
        <v>157</v>
      </c>
      <c r="B158" s="5" t="s">
        <v>1444</v>
      </c>
      <c r="C158" s="5" t="s">
        <v>168</v>
      </c>
      <c r="D158" s="5" t="s">
        <v>2075</v>
      </c>
      <c r="E158" s="5" t="s">
        <v>2076</v>
      </c>
      <c r="F158" s="5" t="s">
        <v>2077</v>
      </c>
      <c r="G158" s="5" t="s">
        <v>1626</v>
      </c>
      <c r="H158" s="5" t="s">
        <v>2078</v>
      </c>
      <c r="J158" s="5" t="s">
        <v>2879</v>
      </c>
    </row>
    <row r="159" spans="1:10">
      <c r="A159" s="5">
        <v>158</v>
      </c>
      <c r="B159" s="5" t="s">
        <v>1444</v>
      </c>
      <c r="C159" s="5" t="s">
        <v>168</v>
      </c>
      <c r="D159" s="5" t="s">
        <v>2079</v>
      </c>
      <c r="E159" s="5" t="s">
        <v>2080</v>
      </c>
      <c r="F159" s="5" t="s">
        <v>2081</v>
      </c>
      <c r="G159" s="5" t="s">
        <v>1621</v>
      </c>
      <c r="H159" s="5" t="s">
        <v>2082</v>
      </c>
      <c r="J159" s="5" t="s">
        <v>2879</v>
      </c>
    </row>
    <row r="160" spans="1:10">
      <c r="A160" s="5">
        <v>159</v>
      </c>
      <c r="B160" s="5" t="s">
        <v>1444</v>
      </c>
      <c r="C160" s="5" t="s">
        <v>168</v>
      </c>
      <c r="D160" s="5" t="s">
        <v>2083</v>
      </c>
      <c r="E160" s="5" t="s">
        <v>2084</v>
      </c>
      <c r="F160" s="5" t="s">
        <v>2085</v>
      </c>
      <c r="G160" s="5" t="s">
        <v>1657</v>
      </c>
      <c r="H160" s="5" t="s">
        <v>2086</v>
      </c>
      <c r="J160" s="5" t="s">
        <v>2879</v>
      </c>
    </row>
    <row r="161" spans="1:10">
      <c r="A161" s="5">
        <v>160</v>
      </c>
      <c r="B161" s="5" t="s">
        <v>1444</v>
      </c>
      <c r="C161" s="5" t="s">
        <v>168</v>
      </c>
      <c r="D161" s="5" t="s">
        <v>2087</v>
      </c>
      <c r="E161" s="5" t="s">
        <v>2088</v>
      </c>
      <c r="F161" s="5" t="s">
        <v>2089</v>
      </c>
      <c r="G161" s="5" t="s">
        <v>1479</v>
      </c>
      <c r="H161" s="5" t="s">
        <v>2090</v>
      </c>
      <c r="J161" s="5" t="s">
        <v>2879</v>
      </c>
    </row>
    <row r="162" spans="1:10">
      <c r="A162" s="5">
        <v>161</v>
      </c>
      <c r="B162" s="5" t="s">
        <v>1444</v>
      </c>
      <c r="C162" s="5" t="s">
        <v>168</v>
      </c>
      <c r="D162" s="5" t="s">
        <v>2091</v>
      </c>
      <c r="E162" s="5" t="s">
        <v>2092</v>
      </c>
      <c r="F162" s="5" t="s">
        <v>2093</v>
      </c>
      <c r="G162" s="5" t="s">
        <v>1555</v>
      </c>
      <c r="H162" s="5" t="s">
        <v>1800</v>
      </c>
      <c r="J162" s="5" t="s">
        <v>2879</v>
      </c>
    </row>
    <row r="163" spans="1:10">
      <c r="A163" s="5">
        <v>162</v>
      </c>
      <c r="B163" s="5" t="s">
        <v>1444</v>
      </c>
      <c r="C163" s="5" t="s">
        <v>168</v>
      </c>
      <c r="D163" s="5" t="s">
        <v>2094</v>
      </c>
      <c r="E163" s="5" t="s">
        <v>2095</v>
      </c>
      <c r="F163" s="5" t="s">
        <v>2096</v>
      </c>
      <c r="G163" s="5" t="s">
        <v>1479</v>
      </c>
      <c r="H163" s="5" t="s">
        <v>1551</v>
      </c>
      <c r="J163" s="5" t="s">
        <v>2879</v>
      </c>
    </row>
    <row r="164" spans="1:10">
      <c r="A164" s="5">
        <v>163</v>
      </c>
      <c r="B164" s="5" t="s">
        <v>1444</v>
      </c>
      <c r="C164" s="5" t="s">
        <v>168</v>
      </c>
      <c r="D164" s="5" t="s">
        <v>2097</v>
      </c>
      <c r="E164" s="5" t="s">
        <v>2098</v>
      </c>
      <c r="F164" s="5" t="s">
        <v>2099</v>
      </c>
      <c r="G164" s="5" t="s">
        <v>1492</v>
      </c>
      <c r="H164" s="5" t="s">
        <v>2100</v>
      </c>
      <c r="J164" s="5" t="s">
        <v>2879</v>
      </c>
    </row>
    <row r="165" spans="1:10">
      <c r="A165" s="5">
        <v>164</v>
      </c>
      <c r="B165" s="5" t="s">
        <v>1444</v>
      </c>
      <c r="C165" s="5" t="s">
        <v>168</v>
      </c>
      <c r="D165" s="5" t="s">
        <v>2101</v>
      </c>
      <c r="E165" s="5" t="s">
        <v>2102</v>
      </c>
      <c r="F165" s="5" t="s">
        <v>2103</v>
      </c>
      <c r="G165" s="5" t="s">
        <v>1492</v>
      </c>
      <c r="H165" s="5" t="s">
        <v>2104</v>
      </c>
      <c r="J165" s="5" t="s">
        <v>2879</v>
      </c>
    </row>
    <row r="166" spans="1:10">
      <c r="A166" s="5">
        <v>165</v>
      </c>
      <c r="B166" s="5" t="s">
        <v>1444</v>
      </c>
      <c r="C166" s="5" t="s">
        <v>168</v>
      </c>
      <c r="D166" s="5" t="s">
        <v>2105</v>
      </c>
      <c r="E166" s="5" t="s">
        <v>2106</v>
      </c>
      <c r="F166" s="5" t="s">
        <v>2107</v>
      </c>
      <c r="G166" s="5" t="s">
        <v>2108</v>
      </c>
      <c r="J166" s="5" t="s">
        <v>2879</v>
      </c>
    </row>
    <row r="167" spans="1:10">
      <c r="A167" s="5">
        <v>166</v>
      </c>
      <c r="B167" s="5" t="s">
        <v>1444</v>
      </c>
      <c r="C167" s="5" t="s">
        <v>168</v>
      </c>
      <c r="D167" s="5" t="s">
        <v>2109</v>
      </c>
      <c r="E167" s="5" t="s">
        <v>2110</v>
      </c>
      <c r="F167" s="5" t="s">
        <v>2111</v>
      </c>
      <c r="G167" s="5" t="s">
        <v>1457</v>
      </c>
      <c r="H167" s="5" t="s">
        <v>2112</v>
      </c>
      <c r="J167" s="5" t="s">
        <v>2879</v>
      </c>
    </row>
    <row r="168" spans="1:10">
      <c r="A168" s="5">
        <v>167</v>
      </c>
      <c r="B168" s="5" t="s">
        <v>1444</v>
      </c>
      <c r="C168" s="5" t="s">
        <v>168</v>
      </c>
      <c r="D168" s="5" t="s">
        <v>2113</v>
      </c>
      <c r="E168" s="5" t="s">
        <v>2114</v>
      </c>
      <c r="F168" s="5" t="s">
        <v>2115</v>
      </c>
      <c r="G168" s="5" t="s">
        <v>1452</v>
      </c>
      <c r="H168" s="5" t="s">
        <v>2116</v>
      </c>
      <c r="J168" s="5" t="s">
        <v>2879</v>
      </c>
    </row>
    <row r="169" spans="1:10">
      <c r="A169" s="5">
        <v>168</v>
      </c>
      <c r="B169" s="5" t="s">
        <v>1444</v>
      </c>
      <c r="C169" s="5" t="s">
        <v>168</v>
      </c>
      <c r="D169" s="5" t="s">
        <v>2117</v>
      </c>
      <c r="E169" s="5" t="s">
        <v>2118</v>
      </c>
      <c r="F169" s="5" t="s">
        <v>2119</v>
      </c>
      <c r="G169" s="5" t="s">
        <v>1461</v>
      </c>
      <c r="H169" s="5" t="s">
        <v>2120</v>
      </c>
      <c r="J169" s="5" t="s">
        <v>2879</v>
      </c>
    </row>
    <row r="170" spans="1:10">
      <c r="A170" s="5">
        <v>169</v>
      </c>
      <c r="B170" s="5" t="s">
        <v>1444</v>
      </c>
      <c r="C170" s="5" t="s">
        <v>168</v>
      </c>
      <c r="D170" s="5" t="s">
        <v>2121</v>
      </c>
      <c r="E170" s="5" t="s">
        <v>2122</v>
      </c>
      <c r="F170" s="5" t="s">
        <v>2123</v>
      </c>
      <c r="G170" s="5" t="s">
        <v>1555</v>
      </c>
      <c r="J170" s="5" t="s">
        <v>2879</v>
      </c>
    </row>
    <row r="171" spans="1:10">
      <c r="A171" s="5">
        <v>170</v>
      </c>
      <c r="B171" s="5" t="s">
        <v>1444</v>
      </c>
      <c r="C171" s="5" t="s">
        <v>168</v>
      </c>
      <c r="D171" s="5" t="s">
        <v>2124</v>
      </c>
      <c r="E171" s="5" t="s">
        <v>2125</v>
      </c>
      <c r="F171" s="5" t="s">
        <v>2126</v>
      </c>
      <c r="G171" s="5" t="s">
        <v>1521</v>
      </c>
      <c r="J171" s="5" t="s">
        <v>2879</v>
      </c>
    </row>
    <row r="172" spans="1:10">
      <c r="A172" s="5">
        <v>171</v>
      </c>
      <c r="B172" s="5" t="s">
        <v>1444</v>
      </c>
      <c r="C172" s="5" t="s">
        <v>168</v>
      </c>
      <c r="D172" s="5" t="s">
        <v>2127</v>
      </c>
      <c r="E172" s="5" t="s">
        <v>2128</v>
      </c>
      <c r="F172" s="5" t="s">
        <v>2129</v>
      </c>
      <c r="G172" s="5" t="s">
        <v>1538</v>
      </c>
      <c r="H172" s="5" t="s">
        <v>2130</v>
      </c>
      <c r="J172" s="5" t="s">
        <v>2879</v>
      </c>
    </row>
    <row r="173" spans="1:10">
      <c r="A173" s="5">
        <v>172</v>
      </c>
      <c r="B173" s="5" t="s">
        <v>1444</v>
      </c>
      <c r="C173" s="5" t="s">
        <v>168</v>
      </c>
      <c r="D173" s="5" t="s">
        <v>2131</v>
      </c>
      <c r="E173" s="5" t="s">
        <v>2132</v>
      </c>
      <c r="F173" s="5" t="s">
        <v>2133</v>
      </c>
      <c r="G173" s="5" t="s">
        <v>1543</v>
      </c>
      <c r="J173" s="5" t="s">
        <v>2879</v>
      </c>
    </row>
    <row r="174" spans="1:10">
      <c r="A174" s="5">
        <v>173</v>
      </c>
      <c r="B174" s="5" t="s">
        <v>1444</v>
      </c>
      <c r="C174" s="5" t="s">
        <v>168</v>
      </c>
      <c r="D174" s="5" t="s">
        <v>2134</v>
      </c>
      <c r="E174" s="5" t="s">
        <v>2135</v>
      </c>
      <c r="F174" s="5" t="s">
        <v>2136</v>
      </c>
      <c r="G174" s="5" t="s">
        <v>1492</v>
      </c>
      <c r="J174" s="5" t="s">
        <v>2879</v>
      </c>
    </row>
    <row r="175" spans="1:10">
      <c r="A175" s="5">
        <v>174</v>
      </c>
      <c r="B175" s="5" t="s">
        <v>1444</v>
      </c>
      <c r="C175" s="5" t="s">
        <v>168</v>
      </c>
      <c r="D175" s="5" t="s">
        <v>2137</v>
      </c>
      <c r="E175" s="5" t="s">
        <v>2138</v>
      </c>
      <c r="F175" s="5" t="s">
        <v>2139</v>
      </c>
      <c r="G175" s="5" t="s">
        <v>1571</v>
      </c>
      <c r="H175" s="5" t="s">
        <v>2140</v>
      </c>
      <c r="J175" s="5" t="s">
        <v>2879</v>
      </c>
    </row>
    <row r="176" spans="1:10">
      <c r="A176" s="5">
        <v>175</v>
      </c>
      <c r="B176" s="5" t="s">
        <v>1444</v>
      </c>
      <c r="C176" s="5" t="s">
        <v>168</v>
      </c>
      <c r="D176" s="5" t="s">
        <v>2141</v>
      </c>
      <c r="E176" s="5" t="s">
        <v>2142</v>
      </c>
      <c r="F176" s="5" t="s">
        <v>2143</v>
      </c>
      <c r="G176" s="5" t="s">
        <v>1689</v>
      </c>
      <c r="J176" s="5" t="s">
        <v>2879</v>
      </c>
    </row>
    <row r="177" spans="1:10">
      <c r="A177" s="5">
        <v>176</v>
      </c>
      <c r="B177" s="5" t="s">
        <v>1444</v>
      </c>
      <c r="C177" s="5" t="s">
        <v>168</v>
      </c>
      <c r="D177" s="5" t="s">
        <v>2144</v>
      </c>
      <c r="E177" s="5" t="s">
        <v>2145</v>
      </c>
      <c r="F177" s="5" t="s">
        <v>2146</v>
      </c>
      <c r="G177" s="5" t="s">
        <v>1457</v>
      </c>
      <c r="H177" s="5" t="s">
        <v>2147</v>
      </c>
      <c r="J177" s="5" t="s">
        <v>2879</v>
      </c>
    </row>
    <row r="178" spans="1:10">
      <c r="A178" s="5">
        <v>177</v>
      </c>
      <c r="B178" s="5" t="s">
        <v>1444</v>
      </c>
      <c r="C178" s="5" t="s">
        <v>168</v>
      </c>
      <c r="D178" s="5" t="s">
        <v>2148</v>
      </c>
      <c r="E178" s="5" t="s">
        <v>2149</v>
      </c>
      <c r="F178" s="5" t="s">
        <v>2150</v>
      </c>
      <c r="G178" s="5" t="s">
        <v>1626</v>
      </c>
      <c r="H178" s="5" t="s">
        <v>2151</v>
      </c>
      <c r="J178" s="5" t="s">
        <v>2879</v>
      </c>
    </row>
    <row r="179" spans="1:10">
      <c r="A179" s="5">
        <v>178</v>
      </c>
      <c r="B179" s="5" t="s">
        <v>1444</v>
      </c>
      <c r="C179" s="5" t="s">
        <v>168</v>
      </c>
      <c r="D179" s="5" t="s">
        <v>2152</v>
      </c>
      <c r="E179" s="5" t="s">
        <v>2153</v>
      </c>
      <c r="F179" s="5" t="s">
        <v>2154</v>
      </c>
      <c r="G179" s="5" t="s">
        <v>1560</v>
      </c>
      <c r="H179" s="5" t="s">
        <v>2155</v>
      </c>
      <c r="J179" s="5" t="s">
        <v>2879</v>
      </c>
    </row>
    <row r="180" spans="1:10">
      <c r="A180" s="5">
        <v>179</v>
      </c>
      <c r="B180" s="5" t="s">
        <v>1444</v>
      </c>
      <c r="C180" s="5" t="s">
        <v>168</v>
      </c>
      <c r="D180" s="5" t="s">
        <v>2156</v>
      </c>
      <c r="E180" s="5" t="s">
        <v>2153</v>
      </c>
      <c r="F180" s="5" t="s">
        <v>2157</v>
      </c>
      <c r="G180" s="5" t="s">
        <v>1854</v>
      </c>
      <c r="J180" s="5" t="s">
        <v>2879</v>
      </c>
    </row>
    <row r="181" spans="1:10">
      <c r="A181" s="5">
        <v>180</v>
      </c>
      <c r="B181" s="5" t="s">
        <v>1444</v>
      </c>
      <c r="C181" s="5" t="s">
        <v>168</v>
      </c>
      <c r="D181" s="5" t="s">
        <v>2158</v>
      </c>
      <c r="E181" s="5" t="s">
        <v>2159</v>
      </c>
      <c r="F181" s="5" t="s">
        <v>2160</v>
      </c>
      <c r="G181" s="5" t="s">
        <v>1854</v>
      </c>
      <c r="H181" s="5" t="s">
        <v>2161</v>
      </c>
      <c r="J181" s="5" t="s">
        <v>2879</v>
      </c>
    </row>
    <row r="182" spans="1:10">
      <c r="A182" s="5">
        <v>181</v>
      </c>
      <c r="B182" s="5" t="s">
        <v>1444</v>
      </c>
      <c r="C182" s="5" t="s">
        <v>168</v>
      </c>
      <c r="D182" s="5" t="s">
        <v>2162</v>
      </c>
      <c r="E182" s="5" t="s">
        <v>2163</v>
      </c>
      <c r="F182" s="5" t="s">
        <v>2164</v>
      </c>
      <c r="G182" s="5" t="s">
        <v>2165</v>
      </c>
      <c r="H182" s="5" t="s">
        <v>2166</v>
      </c>
      <c r="J182" s="5" t="s">
        <v>2879</v>
      </c>
    </row>
    <row r="183" spans="1:10">
      <c r="A183" s="5">
        <v>182</v>
      </c>
      <c r="B183" s="5" t="s">
        <v>1444</v>
      </c>
      <c r="C183" s="5" t="s">
        <v>168</v>
      </c>
      <c r="D183" s="5" t="s">
        <v>2167</v>
      </c>
      <c r="E183" s="5" t="s">
        <v>2168</v>
      </c>
      <c r="F183" s="5" t="s">
        <v>2169</v>
      </c>
      <c r="G183" s="5" t="s">
        <v>1854</v>
      </c>
      <c r="H183" s="5" t="s">
        <v>2170</v>
      </c>
      <c r="J183" s="5" t="s">
        <v>2879</v>
      </c>
    </row>
    <row r="184" spans="1:10">
      <c r="A184" s="5">
        <v>183</v>
      </c>
      <c r="B184" s="5" t="s">
        <v>1444</v>
      </c>
      <c r="C184" s="5" t="s">
        <v>168</v>
      </c>
      <c r="D184" s="5" t="s">
        <v>2171</v>
      </c>
      <c r="E184" s="5" t="s">
        <v>2172</v>
      </c>
      <c r="F184" s="5" t="s">
        <v>2173</v>
      </c>
      <c r="G184" s="5" t="s">
        <v>1689</v>
      </c>
      <c r="H184" s="5" t="s">
        <v>2174</v>
      </c>
      <c r="J184" s="5" t="s">
        <v>2879</v>
      </c>
    </row>
    <row r="185" spans="1:10">
      <c r="A185" s="5">
        <v>184</v>
      </c>
      <c r="B185" s="5" t="s">
        <v>1444</v>
      </c>
      <c r="C185" s="5" t="s">
        <v>168</v>
      </c>
      <c r="D185" s="5" t="s">
        <v>2175</v>
      </c>
      <c r="E185" s="5" t="s">
        <v>2176</v>
      </c>
      <c r="F185" s="5" t="s">
        <v>2177</v>
      </c>
      <c r="G185" s="5" t="s">
        <v>1689</v>
      </c>
      <c r="J185" s="5" t="s">
        <v>2879</v>
      </c>
    </row>
    <row r="186" spans="1:10">
      <c r="A186" s="5">
        <v>185</v>
      </c>
      <c r="B186" s="5" t="s">
        <v>1444</v>
      </c>
      <c r="C186" s="5" t="s">
        <v>168</v>
      </c>
      <c r="D186" s="5" t="s">
        <v>2178</v>
      </c>
      <c r="E186" s="5" t="s">
        <v>2179</v>
      </c>
      <c r="F186" s="5" t="s">
        <v>2180</v>
      </c>
      <c r="G186" s="5" t="s">
        <v>2181</v>
      </c>
      <c r="H186" s="5" t="s">
        <v>2182</v>
      </c>
      <c r="J186" s="5" t="s">
        <v>2879</v>
      </c>
    </row>
    <row r="187" spans="1:10">
      <c r="A187" s="5">
        <v>186</v>
      </c>
      <c r="B187" s="5" t="s">
        <v>1444</v>
      </c>
      <c r="C187" s="5" t="s">
        <v>168</v>
      </c>
      <c r="D187" s="5" t="s">
        <v>2183</v>
      </c>
      <c r="E187" s="5" t="s">
        <v>2184</v>
      </c>
      <c r="F187" s="5" t="s">
        <v>2185</v>
      </c>
      <c r="G187" s="5" t="s">
        <v>1560</v>
      </c>
      <c r="H187" s="5" t="s">
        <v>2186</v>
      </c>
      <c r="J187" s="5" t="s">
        <v>2879</v>
      </c>
    </row>
    <row r="188" spans="1:10">
      <c r="A188" s="5">
        <v>187</v>
      </c>
      <c r="B188" s="5" t="s">
        <v>1444</v>
      </c>
      <c r="C188" s="5" t="s">
        <v>168</v>
      </c>
      <c r="D188" s="5" t="s">
        <v>2187</v>
      </c>
      <c r="E188" s="5" t="s">
        <v>2188</v>
      </c>
      <c r="F188" s="5" t="s">
        <v>2189</v>
      </c>
      <c r="G188" s="5" t="s">
        <v>1457</v>
      </c>
      <c r="J188" s="5" t="s">
        <v>2879</v>
      </c>
    </row>
    <row r="189" spans="1:10">
      <c r="A189" s="5">
        <v>188</v>
      </c>
      <c r="B189" s="5" t="s">
        <v>1444</v>
      </c>
      <c r="C189" s="5" t="s">
        <v>168</v>
      </c>
      <c r="D189" s="5" t="s">
        <v>2190</v>
      </c>
      <c r="E189" s="5" t="s">
        <v>2191</v>
      </c>
      <c r="F189" s="5" t="s">
        <v>2192</v>
      </c>
      <c r="G189" s="5" t="s">
        <v>1621</v>
      </c>
      <c r="H189" s="5" t="s">
        <v>2193</v>
      </c>
      <c r="J189" s="5" t="s">
        <v>2879</v>
      </c>
    </row>
    <row r="190" spans="1:10">
      <c r="A190" s="5">
        <v>189</v>
      </c>
      <c r="B190" s="5" t="s">
        <v>1444</v>
      </c>
      <c r="C190" s="5" t="s">
        <v>168</v>
      </c>
      <c r="D190" s="5" t="s">
        <v>2194</v>
      </c>
      <c r="E190" s="5" t="s">
        <v>2195</v>
      </c>
      <c r="F190" s="5" t="s">
        <v>2196</v>
      </c>
      <c r="G190" s="5" t="s">
        <v>2197</v>
      </c>
      <c r="H190" s="5" t="s">
        <v>2198</v>
      </c>
      <c r="J190" s="5" t="s">
        <v>2879</v>
      </c>
    </row>
    <row r="191" spans="1:10">
      <c r="A191" s="5">
        <v>190</v>
      </c>
      <c r="B191" s="5" t="s">
        <v>1444</v>
      </c>
      <c r="C191" s="5" t="s">
        <v>168</v>
      </c>
      <c r="D191" s="5" t="s">
        <v>2199</v>
      </c>
      <c r="E191" s="5" t="s">
        <v>2200</v>
      </c>
      <c r="F191" s="5" t="s">
        <v>2201</v>
      </c>
      <c r="G191" s="5" t="s">
        <v>1488</v>
      </c>
      <c r="H191" s="5" t="s">
        <v>2202</v>
      </c>
      <c r="J191" s="5" t="s">
        <v>2879</v>
      </c>
    </row>
    <row r="192" spans="1:10">
      <c r="A192" s="5">
        <v>191</v>
      </c>
      <c r="B192" s="5" t="s">
        <v>1444</v>
      </c>
      <c r="C192" s="5" t="s">
        <v>168</v>
      </c>
      <c r="D192" s="5" t="s">
        <v>2203</v>
      </c>
      <c r="E192" s="5" t="s">
        <v>2204</v>
      </c>
      <c r="F192" s="5" t="s">
        <v>2205</v>
      </c>
      <c r="G192" s="5" t="s">
        <v>1702</v>
      </c>
      <c r="H192" s="5" t="s">
        <v>2206</v>
      </c>
      <c r="J192" s="5" t="s">
        <v>2879</v>
      </c>
    </row>
    <row r="193" spans="1:10">
      <c r="A193" s="5">
        <v>192</v>
      </c>
      <c r="B193" s="5" t="s">
        <v>1444</v>
      </c>
      <c r="C193" s="5" t="s">
        <v>168</v>
      </c>
      <c r="D193" s="5" t="s">
        <v>2207</v>
      </c>
      <c r="E193" s="5" t="s">
        <v>2208</v>
      </c>
      <c r="F193" s="5" t="s">
        <v>2209</v>
      </c>
      <c r="G193" s="5" t="s">
        <v>1457</v>
      </c>
      <c r="J193" s="5" t="s">
        <v>2879</v>
      </c>
    </row>
    <row r="194" spans="1:10">
      <c r="A194" s="5">
        <v>193</v>
      </c>
      <c r="B194" s="5" t="s">
        <v>1444</v>
      </c>
      <c r="C194" s="5" t="s">
        <v>168</v>
      </c>
      <c r="D194" s="5" t="s">
        <v>2210</v>
      </c>
      <c r="E194" s="5" t="s">
        <v>2211</v>
      </c>
      <c r="F194" s="5" t="s">
        <v>2212</v>
      </c>
      <c r="G194" s="5" t="s">
        <v>1849</v>
      </c>
      <c r="H194" s="5" t="s">
        <v>2213</v>
      </c>
      <c r="J194" s="5" t="s">
        <v>2879</v>
      </c>
    </row>
    <row r="195" spans="1:10">
      <c r="A195" s="5">
        <v>194</v>
      </c>
      <c r="B195" s="5" t="s">
        <v>1444</v>
      </c>
      <c r="C195" s="5" t="s">
        <v>168</v>
      </c>
      <c r="D195" s="5" t="s">
        <v>2214</v>
      </c>
      <c r="E195" s="5" t="s">
        <v>2215</v>
      </c>
      <c r="F195" s="5" t="s">
        <v>2216</v>
      </c>
      <c r="G195" s="5" t="s">
        <v>1461</v>
      </c>
      <c r="J195" s="5" t="s">
        <v>2879</v>
      </c>
    </row>
    <row r="196" spans="1:10">
      <c r="A196" s="5">
        <v>195</v>
      </c>
      <c r="B196" s="5" t="s">
        <v>1444</v>
      </c>
      <c r="C196" s="5" t="s">
        <v>168</v>
      </c>
      <c r="D196" s="5" t="s">
        <v>2217</v>
      </c>
      <c r="E196" s="5" t="s">
        <v>2218</v>
      </c>
      <c r="F196" s="5" t="s">
        <v>2219</v>
      </c>
      <c r="G196" s="5" t="s">
        <v>1571</v>
      </c>
      <c r="H196" s="5" t="s">
        <v>2140</v>
      </c>
      <c r="J196" s="5" t="s">
        <v>2879</v>
      </c>
    </row>
    <row r="197" spans="1:10">
      <c r="A197" s="5">
        <v>196</v>
      </c>
      <c r="B197" s="5" t="s">
        <v>1444</v>
      </c>
      <c r="C197" s="5" t="s">
        <v>168</v>
      </c>
      <c r="D197" s="5" t="s">
        <v>2220</v>
      </c>
      <c r="E197" s="5" t="s">
        <v>2221</v>
      </c>
      <c r="F197" s="5" t="s">
        <v>2222</v>
      </c>
      <c r="G197" s="5" t="s">
        <v>1479</v>
      </c>
      <c r="J197" s="5" t="s">
        <v>2879</v>
      </c>
    </row>
    <row r="198" spans="1:10">
      <c r="A198" s="5">
        <v>197</v>
      </c>
      <c r="B198" s="5" t="s">
        <v>1444</v>
      </c>
      <c r="C198" s="5" t="s">
        <v>168</v>
      </c>
      <c r="D198" s="5" t="s">
        <v>2223</v>
      </c>
      <c r="E198" s="5" t="s">
        <v>2224</v>
      </c>
      <c r="F198" s="5" t="s">
        <v>2225</v>
      </c>
      <c r="G198" s="5" t="s">
        <v>1488</v>
      </c>
      <c r="H198" s="5" t="s">
        <v>2226</v>
      </c>
      <c r="J198" s="5" t="s">
        <v>2879</v>
      </c>
    </row>
    <row r="199" spans="1:10">
      <c r="A199" s="5">
        <v>198</v>
      </c>
      <c r="B199" s="5" t="s">
        <v>1444</v>
      </c>
      <c r="C199" s="5" t="s">
        <v>168</v>
      </c>
      <c r="D199" s="5" t="s">
        <v>2227</v>
      </c>
      <c r="E199" s="5" t="s">
        <v>2228</v>
      </c>
      <c r="F199" s="5" t="s">
        <v>2229</v>
      </c>
      <c r="G199" s="5" t="s">
        <v>1461</v>
      </c>
      <c r="H199" s="5" t="s">
        <v>2230</v>
      </c>
      <c r="J199" s="5" t="s">
        <v>2879</v>
      </c>
    </row>
    <row r="200" spans="1:10">
      <c r="A200" s="5">
        <v>199</v>
      </c>
      <c r="B200" s="5" t="s">
        <v>1444</v>
      </c>
      <c r="C200" s="5" t="s">
        <v>168</v>
      </c>
      <c r="D200" s="5" t="s">
        <v>2231</v>
      </c>
      <c r="E200" s="5" t="s">
        <v>2232</v>
      </c>
      <c r="F200" s="5" t="s">
        <v>2233</v>
      </c>
      <c r="G200" s="5" t="s">
        <v>1471</v>
      </c>
      <c r="H200" s="5" t="s">
        <v>2234</v>
      </c>
      <c r="J200" s="5" t="s">
        <v>2879</v>
      </c>
    </row>
    <row r="201" spans="1:10">
      <c r="A201" s="5">
        <v>200</v>
      </c>
      <c r="B201" s="5" t="s">
        <v>1444</v>
      </c>
      <c r="C201" s="5" t="s">
        <v>168</v>
      </c>
      <c r="D201" s="5" t="s">
        <v>2235</v>
      </c>
      <c r="E201" s="5" t="s">
        <v>2236</v>
      </c>
      <c r="F201" s="5" t="s">
        <v>2237</v>
      </c>
      <c r="G201" s="5" t="s">
        <v>1616</v>
      </c>
      <c r="H201" s="5" t="s">
        <v>2238</v>
      </c>
      <c r="J201" s="5" t="s">
        <v>2879</v>
      </c>
    </row>
    <row r="202" spans="1:10">
      <c r="A202" s="5">
        <v>201</v>
      </c>
      <c r="B202" s="5" t="s">
        <v>1444</v>
      </c>
      <c r="C202" s="5" t="s">
        <v>168</v>
      </c>
      <c r="D202" s="5" t="s">
        <v>2239</v>
      </c>
      <c r="E202" s="5" t="s">
        <v>2240</v>
      </c>
      <c r="F202" s="5" t="s">
        <v>2241</v>
      </c>
      <c r="G202" s="5" t="s">
        <v>1466</v>
      </c>
      <c r="H202" s="5" t="s">
        <v>2242</v>
      </c>
      <c r="J202" s="5" t="s">
        <v>2879</v>
      </c>
    </row>
    <row r="203" spans="1:10">
      <c r="A203" s="5">
        <v>202</v>
      </c>
      <c r="B203" s="5" t="s">
        <v>1444</v>
      </c>
      <c r="C203" s="5" t="s">
        <v>168</v>
      </c>
      <c r="D203" s="5" t="s">
        <v>2243</v>
      </c>
      <c r="E203" s="5" t="s">
        <v>2244</v>
      </c>
      <c r="F203" s="5" t="s">
        <v>2245</v>
      </c>
      <c r="G203" s="5" t="s">
        <v>1457</v>
      </c>
      <c r="H203" s="5" t="s">
        <v>2246</v>
      </c>
      <c r="J203" s="5" t="s">
        <v>2879</v>
      </c>
    </row>
    <row r="204" spans="1:10">
      <c r="A204" s="5">
        <v>203</v>
      </c>
      <c r="B204" s="5" t="s">
        <v>1444</v>
      </c>
      <c r="C204" s="5" t="s">
        <v>168</v>
      </c>
      <c r="D204" s="5" t="s">
        <v>2247</v>
      </c>
      <c r="E204" s="5" t="s">
        <v>2248</v>
      </c>
      <c r="F204" s="5" t="s">
        <v>2249</v>
      </c>
      <c r="G204" s="5" t="s">
        <v>1538</v>
      </c>
      <c r="J204" s="5" t="s">
        <v>2879</v>
      </c>
    </row>
    <row r="205" spans="1:10">
      <c r="A205" s="5">
        <v>204</v>
      </c>
      <c r="B205" s="5" t="s">
        <v>1444</v>
      </c>
      <c r="C205" s="5" t="s">
        <v>168</v>
      </c>
      <c r="D205" s="5" t="s">
        <v>2250</v>
      </c>
      <c r="E205" s="5" t="s">
        <v>2251</v>
      </c>
      <c r="F205" s="5" t="s">
        <v>2252</v>
      </c>
      <c r="G205" s="5" t="s">
        <v>1657</v>
      </c>
      <c r="J205" s="5" t="s">
        <v>2879</v>
      </c>
    </row>
    <row r="206" spans="1:10">
      <c r="A206" s="5">
        <v>205</v>
      </c>
      <c r="B206" s="5" t="s">
        <v>1444</v>
      </c>
      <c r="C206" s="5" t="s">
        <v>168</v>
      </c>
      <c r="D206" s="5" t="s">
        <v>2253</v>
      </c>
      <c r="E206" s="5" t="s">
        <v>2254</v>
      </c>
      <c r="F206" s="5" t="s">
        <v>2255</v>
      </c>
      <c r="G206" s="5" t="s">
        <v>1538</v>
      </c>
      <c r="J206" s="5" t="s">
        <v>2879</v>
      </c>
    </row>
    <row r="207" spans="1:10">
      <c r="A207" s="5">
        <v>206</v>
      </c>
      <c r="B207" s="5" t="s">
        <v>1444</v>
      </c>
      <c r="C207" s="5" t="s">
        <v>168</v>
      </c>
      <c r="D207" s="5" t="s">
        <v>2256</v>
      </c>
      <c r="E207" s="5" t="s">
        <v>2257</v>
      </c>
      <c r="F207" s="5" t="s">
        <v>2258</v>
      </c>
      <c r="G207" s="5" t="s">
        <v>1492</v>
      </c>
      <c r="H207" s="5" t="s">
        <v>2259</v>
      </c>
      <c r="J207" s="5" t="s">
        <v>2879</v>
      </c>
    </row>
    <row r="208" spans="1:10">
      <c r="A208" s="5">
        <v>207</v>
      </c>
      <c r="B208" s="5" t="s">
        <v>1444</v>
      </c>
      <c r="C208" s="5" t="s">
        <v>168</v>
      </c>
      <c r="D208" s="5" t="s">
        <v>2260</v>
      </c>
      <c r="E208" s="5" t="s">
        <v>2261</v>
      </c>
      <c r="F208" s="5" t="s">
        <v>2262</v>
      </c>
      <c r="G208" s="5" t="s">
        <v>1538</v>
      </c>
      <c r="H208" s="5" t="s">
        <v>2263</v>
      </c>
      <c r="J208" s="5" t="s">
        <v>2879</v>
      </c>
    </row>
    <row r="209" spans="1:10">
      <c r="A209" s="5">
        <v>208</v>
      </c>
      <c r="B209" s="5" t="s">
        <v>1444</v>
      </c>
      <c r="C209" s="5" t="s">
        <v>168</v>
      </c>
      <c r="D209" s="5" t="s">
        <v>2264</v>
      </c>
      <c r="E209" s="5" t="s">
        <v>2265</v>
      </c>
      <c r="F209" s="5" t="s">
        <v>2266</v>
      </c>
      <c r="G209" s="5" t="s">
        <v>1571</v>
      </c>
      <c r="H209" s="5" t="s">
        <v>2140</v>
      </c>
      <c r="J209" s="5" t="s">
        <v>2879</v>
      </c>
    </row>
    <row r="210" spans="1:10">
      <c r="A210" s="5">
        <v>209</v>
      </c>
      <c r="B210" s="5" t="s">
        <v>1444</v>
      </c>
      <c r="C210" s="5" t="s">
        <v>168</v>
      </c>
      <c r="D210" s="5" t="s">
        <v>2267</v>
      </c>
      <c r="E210" s="5" t="s">
        <v>2268</v>
      </c>
      <c r="F210" s="5" t="s">
        <v>2269</v>
      </c>
      <c r="G210" s="5" t="s">
        <v>1457</v>
      </c>
      <c r="H210" s="5" t="s">
        <v>2270</v>
      </c>
      <c r="J210" s="5" t="s">
        <v>2879</v>
      </c>
    </row>
    <row r="211" spans="1:10">
      <c r="A211" s="5">
        <v>210</v>
      </c>
      <c r="B211" s="5" t="s">
        <v>1444</v>
      </c>
      <c r="C211" s="5" t="s">
        <v>168</v>
      </c>
      <c r="D211" s="5" t="s">
        <v>2271</v>
      </c>
      <c r="E211" s="5" t="s">
        <v>2272</v>
      </c>
      <c r="F211" s="5" t="s">
        <v>2273</v>
      </c>
      <c r="G211" s="5" t="s">
        <v>1571</v>
      </c>
      <c r="H211" s="5" t="s">
        <v>2140</v>
      </c>
      <c r="J211" s="5" t="s">
        <v>2879</v>
      </c>
    </row>
    <row r="212" spans="1:10">
      <c r="A212" s="5">
        <v>211</v>
      </c>
      <c r="B212" s="5" t="s">
        <v>1444</v>
      </c>
      <c r="C212" s="5" t="s">
        <v>168</v>
      </c>
      <c r="D212" s="5" t="s">
        <v>2274</v>
      </c>
      <c r="E212" s="5" t="s">
        <v>2275</v>
      </c>
      <c r="F212" s="5" t="s">
        <v>2276</v>
      </c>
      <c r="G212" s="5" t="s">
        <v>2197</v>
      </c>
      <c r="J212" s="5" t="s">
        <v>2879</v>
      </c>
    </row>
    <row r="213" spans="1:10">
      <c r="A213" s="5">
        <v>212</v>
      </c>
      <c r="B213" s="5" t="s">
        <v>1444</v>
      </c>
      <c r="C213" s="5" t="s">
        <v>168</v>
      </c>
      <c r="D213" s="5" t="s">
        <v>2277</v>
      </c>
      <c r="E213" s="5" t="s">
        <v>2278</v>
      </c>
      <c r="F213" s="5" t="s">
        <v>2279</v>
      </c>
      <c r="G213" s="5" t="s">
        <v>1571</v>
      </c>
      <c r="H213" s="5" t="s">
        <v>2140</v>
      </c>
      <c r="J213" s="5" t="s">
        <v>2879</v>
      </c>
    </row>
    <row r="214" spans="1:10">
      <c r="A214" s="5">
        <v>213</v>
      </c>
      <c r="B214" s="5" t="s">
        <v>1444</v>
      </c>
      <c r="C214" s="5" t="s">
        <v>168</v>
      </c>
      <c r="D214" s="5" t="s">
        <v>2280</v>
      </c>
      <c r="E214" s="5" t="s">
        <v>2281</v>
      </c>
      <c r="F214" s="5" t="s">
        <v>2282</v>
      </c>
      <c r="G214" s="5" t="s">
        <v>2283</v>
      </c>
      <c r="H214" s="5" t="s">
        <v>2284</v>
      </c>
      <c r="J214" s="5" t="s">
        <v>2879</v>
      </c>
    </row>
    <row r="215" spans="1:10">
      <c r="A215" s="5">
        <v>214</v>
      </c>
      <c r="B215" s="5" t="s">
        <v>1444</v>
      </c>
      <c r="C215" s="5" t="s">
        <v>168</v>
      </c>
      <c r="D215" s="5" t="s">
        <v>2285</v>
      </c>
      <c r="E215" s="5" t="s">
        <v>2286</v>
      </c>
      <c r="F215" s="5" t="s">
        <v>2287</v>
      </c>
      <c r="G215" s="5" t="s">
        <v>1461</v>
      </c>
      <c r="H215" s="5" t="s">
        <v>2288</v>
      </c>
      <c r="J215" s="5" t="s">
        <v>2879</v>
      </c>
    </row>
    <row r="216" spans="1:10">
      <c r="A216" s="5">
        <v>215</v>
      </c>
      <c r="B216" s="5" t="s">
        <v>1444</v>
      </c>
      <c r="C216" s="5" t="s">
        <v>168</v>
      </c>
      <c r="D216" s="5" t="s">
        <v>2289</v>
      </c>
      <c r="E216" s="5" t="s">
        <v>2290</v>
      </c>
      <c r="F216" s="5" t="s">
        <v>2291</v>
      </c>
      <c r="G216" s="5" t="s">
        <v>1555</v>
      </c>
      <c r="H216" s="5" t="s">
        <v>2292</v>
      </c>
      <c r="J216" s="5" t="s">
        <v>2879</v>
      </c>
    </row>
    <row r="217" spans="1:10">
      <c r="A217" s="5">
        <v>216</v>
      </c>
      <c r="B217" s="5" t="s">
        <v>1444</v>
      </c>
      <c r="C217" s="5" t="s">
        <v>168</v>
      </c>
      <c r="D217" s="5" t="s">
        <v>2293</v>
      </c>
      <c r="E217" s="5" t="s">
        <v>2294</v>
      </c>
      <c r="F217" s="5" t="s">
        <v>2295</v>
      </c>
      <c r="G217" s="5" t="s">
        <v>1571</v>
      </c>
      <c r="J217" s="5" t="s">
        <v>2879</v>
      </c>
    </row>
    <row r="218" spans="1:10">
      <c r="A218" s="5">
        <v>217</v>
      </c>
      <c r="B218" s="5" t="s">
        <v>1444</v>
      </c>
      <c r="C218" s="5" t="s">
        <v>168</v>
      </c>
      <c r="D218" s="5" t="s">
        <v>2296</v>
      </c>
      <c r="E218" s="5" t="s">
        <v>2297</v>
      </c>
      <c r="F218" s="5" t="s">
        <v>2298</v>
      </c>
      <c r="G218" s="5" t="s">
        <v>1626</v>
      </c>
      <c r="H218" s="5" t="s">
        <v>2299</v>
      </c>
      <c r="J218" s="5" t="s">
        <v>2879</v>
      </c>
    </row>
    <row r="219" spans="1:10">
      <c r="A219" s="5">
        <v>218</v>
      </c>
      <c r="B219" s="5" t="s">
        <v>1444</v>
      </c>
      <c r="C219" s="5" t="s">
        <v>168</v>
      </c>
      <c r="D219" s="5" t="s">
        <v>2300</v>
      </c>
      <c r="E219" s="5" t="s">
        <v>2301</v>
      </c>
      <c r="F219" s="5" t="s">
        <v>2302</v>
      </c>
      <c r="G219" s="5" t="s">
        <v>1452</v>
      </c>
      <c r="H219" s="5" t="s">
        <v>2303</v>
      </c>
      <c r="J219" s="5" t="s">
        <v>2879</v>
      </c>
    </row>
    <row r="220" spans="1:10">
      <c r="A220" s="5">
        <v>219</v>
      </c>
      <c r="B220" s="5" t="s">
        <v>1444</v>
      </c>
      <c r="C220" s="5" t="s">
        <v>168</v>
      </c>
      <c r="D220" s="5" t="s">
        <v>2304</v>
      </c>
      <c r="E220" s="5" t="s">
        <v>2305</v>
      </c>
      <c r="F220" s="5" t="s">
        <v>2306</v>
      </c>
      <c r="G220" s="5" t="s">
        <v>1616</v>
      </c>
      <c r="H220" s="5" t="s">
        <v>2307</v>
      </c>
      <c r="J220" s="5" t="s">
        <v>2879</v>
      </c>
    </row>
    <row r="221" spans="1:10">
      <c r="A221" s="5">
        <v>220</v>
      </c>
      <c r="B221" s="5" t="s">
        <v>1444</v>
      </c>
      <c r="C221" s="5" t="s">
        <v>168</v>
      </c>
      <c r="D221" s="5" t="s">
        <v>2308</v>
      </c>
      <c r="E221" s="5" t="s">
        <v>2309</v>
      </c>
      <c r="F221" s="5" t="s">
        <v>2310</v>
      </c>
      <c r="G221" s="5" t="s">
        <v>1571</v>
      </c>
      <c r="H221" s="5" t="s">
        <v>2140</v>
      </c>
      <c r="J221" s="5" t="s">
        <v>2879</v>
      </c>
    </row>
    <row r="222" spans="1:10">
      <c r="A222" s="5">
        <v>221</v>
      </c>
      <c r="B222" s="5" t="s">
        <v>1444</v>
      </c>
      <c r="C222" s="5" t="s">
        <v>168</v>
      </c>
      <c r="D222" s="5" t="s">
        <v>2311</v>
      </c>
      <c r="E222" s="5" t="s">
        <v>2312</v>
      </c>
      <c r="F222" s="5" t="s">
        <v>2313</v>
      </c>
      <c r="G222" s="5" t="s">
        <v>1452</v>
      </c>
      <c r="H222" s="5" t="s">
        <v>2314</v>
      </c>
      <c r="J222" s="5" t="s">
        <v>2879</v>
      </c>
    </row>
    <row r="223" spans="1:10">
      <c r="A223" s="5">
        <v>222</v>
      </c>
      <c r="B223" s="5" t="s">
        <v>1444</v>
      </c>
      <c r="C223" s="5" t="s">
        <v>168</v>
      </c>
      <c r="D223" s="5" t="s">
        <v>2315</v>
      </c>
      <c r="E223" s="5" t="s">
        <v>2316</v>
      </c>
      <c r="F223" s="5" t="s">
        <v>2317</v>
      </c>
      <c r="G223" s="5" t="s">
        <v>1461</v>
      </c>
      <c r="H223" s="5" t="s">
        <v>2318</v>
      </c>
      <c r="J223" s="5" t="s">
        <v>2879</v>
      </c>
    </row>
    <row r="224" spans="1:10">
      <c r="A224" s="5">
        <v>223</v>
      </c>
      <c r="B224" s="5" t="s">
        <v>1444</v>
      </c>
      <c r="C224" s="5" t="s">
        <v>168</v>
      </c>
      <c r="D224" s="5" t="s">
        <v>2319</v>
      </c>
      <c r="E224" s="5" t="s">
        <v>2320</v>
      </c>
      <c r="F224" s="5" t="s">
        <v>2321</v>
      </c>
      <c r="G224" s="5" t="s">
        <v>1657</v>
      </c>
      <c r="H224" s="5" t="s">
        <v>2322</v>
      </c>
      <c r="J224" s="5" t="s">
        <v>2879</v>
      </c>
    </row>
    <row r="225" spans="1:10">
      <c r="A225" s="5">
        <v>224</v>
      </c>
      <c r="B225" s="5" t="s">
        <v>1444</v>
      </c>
      <c r="C225" s="5" t="s">
        <v>168</v>
      </c>
      <c r="D225" s="5" t="s">
        <v>2323</v>
      </c>
      <c r="E225" s="5" t="s">
        <v>2324</v>
      </c>
      <c r="F225" s="5" t="s">
        <v>2325</v>
      </c>
      <c r="G225" s="5" t="s">
        <v>1560</v>
      </c>
      <c r="J225" s="5" t="s">
        <v>2879</v>
      </c>
    </row>
    <row r="226" spans="1:10">
      <c r="A226" s="5">
        <v>225</v>
      </c>
      <c r="B226" s="5" t="s">
        <v>1444</v>
      </c>
      <c r="C226" s="5" t="s">
        <v>168</v>
      </c>
      <c r="D226" s="5" t="s">
        <v>2326</v>
      </c>
      <c r="E226" s="5" t="s">
        <v>2327</v>
      </c>
      <c r="F226" s="5" t="s">
        <v>2328</v>
      </c>
      <c r="G226" s="5" t="s">
        <v>1752</v>
      </c>
      <c r="J226" s="5" t="s">
        <v>2879</v>
      </c>
    </row>
    <row r="227" spans="1:10">
      <c r="A227" s="5">
        <v>226</v>
      </c>
      <c r="B227" s="5" t="s">
        <v>1444</v>
      </c>
      <c r="C227" s="5" t="s">
        <v>168</v>
      </c>
      <c r="D227" s="5" t="s">
        <v>2329</v>
      </c>
      <c r="E227" s="5" t="s">
        <v>2330</v>
      </c>
      <c r="F227" s="5" t="s">
        <v>2331</v>
      </c>
      <c r="G227" s="5" t="s">
        <v>1621</v>
      </c>
      <c r="H227" s="5" t="s">
        <v>2332</v>
      </c>
      <c r="J227" s="5" t="s">
        <v>2879</v>
      </c>
    </row>
    <row r="228" spans="1:10">
      <c r="A228" s="5">
        <v>227</v>
      </c>
      <c r="B228" s="5" t="s">
        <v>1444</v>
      </c>
      <c r="C228" s="5" t="s">
        <v>168</v>
      </c>
      <c r="D228" s="5" t="s">
        <v>2333</v>
      </c>
      <c r="E228" s="5" t="s">
        <v>2334</v>
      </c>
      <c r="F228" s="5" t="s">
        <v>2335</v>
      </c>
      <c r="G228" s="5" t="s">
        <v>1689</v>
      </c>
      <c r="H228" s="5" t="s">
        <v>2336</v>
      </c>
      <c r="J228" s="5" t="s">
        <v>2879</v>
      </c>
    </row>
    <row r="229" spans="1:10">
      <c r="A229" s="5">
        <v>228</v>
      </c>
      <c r="B229" s="5" t="s">
        <v>1444</v>
      </c>
      <c r="C229" s="5" t="s">
        <v>168</v>
      </c>
      <c r="D229" s="5" t="s">
        <v>2337</v>
      </c>
      <c r="E229" s="5" t="s">
        <v>2338</v>
      </c>
      <c r="F229" s="5" t="s">
        <v>2339</v>
      </c>
      <c r="G229" s="5" t="s">
        <v>1461</v>
      </c>
      <c r="J229" s="5" t="s">
        <v>2879</v>
      </c>
    </row>
    <row r="230" spans="1:10">
      <c r="A230" s="5">
        <v>229</v>
      </c>
      <c r="B230" s="5" t="s">
        <v>1444</v>
      </c>
      <c r="C230" s="5" t="s">
        <v>168</v>
      </c>
      <c r="D230" s="5" t="s">
        <v>2340</v>
      </c>
      <c r="E230" s="5" t="s">
        <v>2341</v>
      </c>
      <c r="F230" s="5" t="s">
        <v>2342</v>
      </c>
      <c r="G230" s="5" t="s">
        <v>1492</v>
      </c>
      <c r="J230" s="5" t="s">
        <v>2879</v>
      </c>
    </row>
    <row r="231" spans="1:10">
      <c r="A231" s="5">
        <v>230</v>
      </c>
      <c r="B231" s="5" t="s">
        <v>1444</v>
      </c>
      <c r="C231" s="5" t="s">
        <v>168</v>
      </c>
      <c r="D231" s="5" t="s">
        <v>2343</v>
      </c>
      <c r="E231" s="5" t="s">
        <v>2344</v>
      </c>
      <c r="F231" s="5" t="s">
        <v>2345</v>
      </c>
      <c r="G231" s="5" t="s">
        <v>1752</v>
      </c>
      <c r="H231" s="5" t="s">
        <v>1690</v>
      </c>
      <c r="J231" s="5" t="s">
        <v>2879</v>
      </c>
    </row>
    <row r="232" spans="1:10">
      <c r="A232" s="5">
        <v>231</v>
      </c>
      <c r="B232" s="5" t="s">
        <v>1444</v>
      </c>
      <c r="C232" s="5" t="s">
        <v>168</v>
      </c>
      <c r="D232" s="5" t="s">
        <v>2346</v>
      </c>
      <c r="E232" s="5" t="s">
        <v>2347</v>
      </c>
      <c r="F232" s="5" t="s">
        <v>2348</v>
      </c>
      <c r="G232" s="5" t="s">
        <v>1560</v>
      </c>
      <c r="J232" s="5" t="s">
        <v>2879</v>
      </c>
    </row>
    <row r="233" spans="1:10">
      <c r="A233" s="5">
        <v>232</v>
      </c>
      <c r="B233" s="5" t="s">
        <v>1444</v>
      </c>
      <c r="C233" s="5" t="s">
        <v>168</v>
      </c>
      <c r="D233" s="5" t="s">
        <v>2349</v>
      </c>
      <c r="E233" s="5" t="s">
        <v>2350</v>
      </c>
      <c r="F233" s="5" t="s">
        <v>2351</v>
      </c>
      <c r="G233" s="5" t="s">
        <v>1694</v>
      </c>
      <c r="H233" s="5" t="s">
        <v>2082</v>
      </c>
      <c r="J233" s="5" t="s">
        <v>2879</v>
      </c>
    </row>
    <row r="234" spans="1:10">
      <c r="A234" s="5">
        <v>233</v>
      </c>
      <c r="B234" s="5" t="s">
        <v>1444</v>
      </c>
      <c r="C234" s="5" t="s">
        <v>168</v>
      </c>
      <c r="D234" s="5" t="s">
        <v>2352</v>
      </c>
      <c r="E234" s="5" t="s">
        <v>2353</v>
      </c>
      <c r="F234" s="5" t="s">
        <v>2354</v>
      </c>
      <c r="G234" s="5" t="s">
        <v>1452</v>
      </c>
      <c r="H234" s="5" t="s">
        <v>2355</v>
      </c>
      <c r="J234" s="5" t="s">
        <v>2879</v>
      </c>
    </row>
    <row r="235" spans="1:10">
      <c r="A235" s="5">
        <v>234</v>
      </c>
      <c r="B235" s="5" t="s">
        <v>1444</v>
      </c>
      <c r="C235" s="5" t="s">
        <v>168</v>
      </c>
      <c r="D235" s="5" t="s">
        <v>2356</v>
      </c>
      <c r="E235" s="5" t="s">
        <v>2357</v>
      </c>
      <c r="F235" s="5" t="s">
        <v>2358</v>
      </c>
      <c r="G235" s="5" t="s">
        <v>1616</v>
      </c>
      <c r="H235" s="5" t="s">
        <v>2359</v>
      </c>
      <c r="J235" s="5" t="s">
        <v>2879</v>
      </c>
    </row>
    <row r="236" spans="1:10">
      <c r="A236" s="5">
        <v>235</v>
      </c>
      <c r="B236" s="5" t="s">
        <v>1444</v>
      </c>
      <c r="C236" s="5" t="s">
        <v>168</v>
      </c>
      <c r="D236" s="5" t="s">
        <v>2360</v>
      </c>
      <c r="E236" s="5" t="s">
        <v>2361</v>
      </c>
      <c r="F236" s="5" t="s">
        <v>2362</v>
      </c>
      <c r="G236" s="5" t="s">
        <v>1739</v>
      </c>
      <c r="J236" s="5" t="s">
        <v>2879</v>
      </c>
    </row>
    <row r="237" spans="1:10">
      <c r="A237" s="5">
        <v>236</v>
      </c>
      <c r="B237" s="5" t="s">
        <v>1444</v>
      </c>
      <c r="C237" s="5" t="s">
        <v>168</v>
      </c>
      <c r="D237" s="5" t="s">
        <v>2363</v>
      </c>
      <c r="E237" s="5" t="s">
        <v>2364</v>
      </c>
      <c r="F237" s="5" t="s">
        <v>2365</v>
      </c>
      <c r="G237" s="5" t="s">
        <v>1739</v>
      </c>
      <c r="H237" s="5" t="s">
        <v>2366</v>
      </c>
      <c r="J237" s="5" t="s">
        <v>2879</v>
      </c>
    </row>
    <row r="238" spans="1:10">
      <c r="A238" s="5">
        <v>237</v>
      </c>
      <c r="B238" s="5" t="s">
        <v>1444</v>
      </c>
      <c r="C238" s="5" t="s">
        <v>168</v>
      </c>
      <c r="D238" s="5" t="s">
        <v>2367</v>
      </c>
      <c r="E238" s="5" t="s">
        <v>2368</v>
      </c>
      <c r="F238" s="5" t="s">
        <v>2369</v>
      </c>
      <c r="G238" s="5" t="s">
        <v>1461</v>
      </c>
      <c r="H238" s="5" t="s">
        <v>2370</v>
      </c>
      <c r="J238" s="5" t="s">
        <v>2879</v>
      </c>
    </row>
    <row r="239" spans="1:10">
      <c r="A239" s="5">
        <v>238</v>
      </c>
      <c r="B239" s="5" t="s">
        <v>1444</v>
      </c>
      <c r="C239" s="5" t="s">
        <v>168</v>
      </c>
      <c r="D239" s="5" t="s">
        <v>2371</v>
      </c>
      <c r="E239" s="5" t="s">
        <v>2372</v>
      </c>
      <c r="F239" s="5" t="s">
        <v>2373</v>
      </c>
      <c r="G239" s="5" t="s">
        <v>1492</v>
      </c>
      <c r="H239" s="5" t="s">
        <v>2374</v>
      </c>
      <c r="J239" s="5" t="s">
        <v>2879</v>
      </c>
    </row>
    <row r="240" spans="1:10">
      <c r="A240" s="5">
        <v>239</v>
      </c>
      <c r="B240" s="5" t="s">
        <v>1444</v>
      </c>
      <c r="C240" s="5" t="s">
        <v>168</v>
      </c>
      <c r="D240" s="5" t="s">
        <v>2375</v>
      </c>
      <c r="E240" s="5" t="s">
        <v>2372</v>
      </c>
      <c r="F240" s="5" t="s">
        <v>2376</v>
      </c>
      <c r="G240" s="5" t="s">
        <v>1457</v>
      </c>
      <c r="H240" s="5" t="s">
        <v>2377</v>
      </c>
      <c r="J240" s="5" t="s">
        <v>2879</v>
      </c>
    </row>
    <row r="241" spans="1:10">
      <c r="A241" s="5">
        <v>240</v>
      </c>
      <c r="B241" s="5" t="s">
        <v>1444</v>
      </c>
      <c r="C241" s="5" t="s">
        <v>168</v>
      </c>
      <c r="D241" s="5" t="s">
        <v>2378</v>
      </c>
      <c r="E241" s="5" t="s">
        <v>2379</v>
      </c>
      <c r="F241" s="5" t="s">
        <v>2380</v>
      </c>
      <c r="G241" s="5" t="s">
        <v>1492</v>
      </c>
      <c r="J241" s="5" t="s">
        <v>2879</v>
      </c>
    </row>
    <row r="242" spans="1:10">
      <c r="A242" s="5">
        <v>241</v>
      </c>
      <c r="B242" s="5" t="s">
        <v>1444</v>
      </c>
      <c r="C242" s="5" t="s">
        <v>168</v>
      </c>
      <c r="D242" s="5" t="s">
        <v>2381</v>
      </c>
      <c r="E242" s="5" t="s">
        <v>2382</v>
      </c>
      <c r="F242" s="5" t="s">
        <v>2383</v>
      </c>
      <c r="G242" s="5" t="s">
        <v>1461</v>
      </c>
      <c r="J242" s="5" t="s">
        <v>2879</v>
      </c>
    </row>
    <row r="243" spans="1:10">
      <c r="A243" s="5">
        <v>242</v>
      </c>
      <c r="B243" s="5" t="s">
        <v>1444</v>
      </c>
      <c r="C243" s="5" t="s">
        <v>168</v>
      </c>
      <c r="D243" s="5" t="s">
        <v>2384</v>
      </c>
      <c r="E243" s="5" t="s">
        <v>2385</v>
      </c>
      <c r="F243" s="5" t="s">
        <v>2386</v>
      </c>
      <c r="G243" s="5" t="s">
        <v>1621</v>
      </c>
      <c r="H243" s="5" t="s">
        <v>2387</v>
      </c>
      <c r="J243" s="5" t="s">
        <v>2879</v>
      </c>
    </row>
    <row r="244" spans="1:10">
      <c r="A244" s="5">
        <v>243</v>
      </c>
      <c r="B244" s="5" t="s">
        <v>1444</v>
      </c>
      <c r="C244" s="5" t="s">
        <v>168</v>
      </c>
      <c r="D244" s="5" t="s">
        <v>2388</v>
      </c>
      <c r="E244" s="5" t="s">
        <v>2389</v>
      </c>
      <c r="F244" s="5" t="s">
        <v>2390</v>
      </c>
      <c r="G244" s="5" t="s">
        <v>1571</v>
      </c>
      <c r="H244" s="5" t="s">
        <v>1589</v>
      </c>
      <c r="J244" s="5" t="s">
        <v>2879</v>
      </c>
    </row>
    <row r="245" spans="1:10">
      <c r="A245" s="5">
        <v>244</v>
      </c>
      <c r="B245" s="5" t="s">
        <v>1444</v>
      </c>
      <c r="C245" s="5" t="s">
        <v>168</v>
      </c>
      <c r="D245" s="5" t="s">
        <v>2391</v>
      </c>
      <c r="E245" s="5" t="s">
        <v>2389</v>
      </c>
      <c r="F245" s="5" t="s">
        <v>2392</v>
      </c>
      <c r="G245" s="5" t="s">
        <v>1461</v>
      </c>
      <c r="H245" s="5" t="s">
        <v>2393</v>
      </c>
      <c r="J245" s="5" t="s">
        <v>2879</v>
      </c>
    </row>
    <row r="246" spans="1:10">
      <c r="A246" s="5">
        <v>245</v>
      </c>
      <c r="B246" s="5" t="s">
        <v>1444</v>
      </c>
      <c r="C246" s="5" t="s">
        <v>168</v>
      </c>
      <c r="D246" s="5" t="s">
        <v>2394</v>
      </c>
      <c r="E246" s="5" t="s">
        <v>2395</v>
      </c>
      <c r="F246" s="5" t="s">
        <v>2396</v>
      </c>
      <c r="G246" s="5" t="s">
        <v>1492</v>
      </c>
      <c r="H246" s="5" t="s">
        <v>2397</v>
      </c>
      <c r="J246" s="5" t="s">
        <v>2879</v>
      </c>
    </row>
    <row r="247" spans="1:10">
      <c r="A247" s="5">
        <v>246</v>
      </c>
      <c r="B247" s="5" t="s">
        <v>1444</v>
      </c>
      <c r="C247" s="5" t="s">
        <v>168</v>
      </c>
      <c r="D247" s="5" t="s">
        <v>2398</v>
      </c>
      <c r="E247" s="5" t="s">
        <v>2399</v>
      </c>
      <c r="F247" s="5" t="s">
        <v>2400</v>
      </c>
      <c r="G247" s="5" t="s">
        <v>1452</v>
      </c>
      <c r="H247" s="5" t="s">
        <v>2401</v>
      </c>
      <c r="J247" s="5" t="s">
        <v>2879</v>
      </c>
    </row>
    <row r="248" spans="1:10">
      <c r="A248" s="5">
        <v>247</v>
      </c>
      <c r="B248" s="5" t="s">
        <v>1444</v>
      </c>
      <c r="C248" s="5" t="s">
        <v>168</v>
      </c>
      <c r="D248" s="5" t="s">
        <v>2402</v>
      </c>
      <c r="E248" s="5" t="s">
        <v>2403</v>
      </c>
      <c r="F248" s="5" t="s">
        <v>2404</v>
      </c>
      <c r="G248" s="5" t="s">
        <v>1492</v>
      </c>
      <c r="H248" s="5" t="s">
        <v>2405</v>
      </c>
      <c r="J248" s="5" t="s">
        <v>2879</v>
      </c>
    </row>
    <row r="249" spans="1:10">
      <c r="A249" s="5">
        <v>248</v>
      </c>
      <c r="B249" s="5" t="s">
        <v>1444</v>
      </c>
      <c r="C249" s="5" t="s">
        <v>168</v>
      </c>
      <c r="D249" s="5" t="s">
        <v>2406</v>
      </c>
      <c r="E249" s="5" t="s">
        <v>2407</v>
      </c>
      <c r="F249" s="5" t="s">
        <v>2408</v>
      </c>
      <c r="G249" s="5" t="s">
        <v>1492</v>
      </c>
      <c r="H249" s="5" t="s">
        <v>2336</v>
      </c>
      <c r="J249" s="5" t="s">
        <v>2879</v>
      </c>
    </row>
    <row r="250" spans="1:10">
      <c r="A250" s="5">
        <v>249</v>
      </c>
      <c r="B250" s="5" t="s">
        <v>1444</v>
      </c>
      <c r="C250" s="5" t="s">
        <v>168</v>
      </c>
      <c r="D250" s="5" t="s">
        <v>2409</v>
      </c>
      <c r="E250" s="5" t="s">
        <v>2410</v>
      </c>
      <c r="F250" s="5" t="s">
        <v>2411</v>
      </c>
      <c r="G250" s="5" t="s">
        <v>1854</v>
      </c>
      <c r="H250" s="5" t="s">
        <v>2412</v>
      </c>
      <c r="J250" s="5" t="s">
        <v>2879</v>
      </c>
    </row>
    <row r="251" spans="1:10">
      <c r="A251" s="5">
        <v>250</v>
      </c>
      <c r="B251" s="5" t="s">
        <v>1444</v>
      </c>
      <c r="C251" s="5" t="s">
        <v>168</v>
      </c>
      <c r="D251" s="5" t="s">
        <v>2413</v>
      </c>
      <c r="E251" s="5" t="s">
        <v>2414</v>
      </c>
      <c r="F251" s="5" t="s">
        <v>2415</v>
      </c>
      <c r="G251" s="5" t="s">
        <v>1457</v>
      </c>
      <c r="H251" s="5" t="s">
        <v>2416</v>
      </c>
      <c r="J251" s="5" t="s">
        <v>2879</v>
      </c>
    </row>
    <row r="252" spans="1:10">
      <c r="A252" s="5">
        <v>251</v>
      </c>
      <c r="B252" s="5" t="s">
        <v>1444</v>
      </c>
      <c r="C252" s="5" t="s">
        <v>168</v>
      </c>
      <c r="D252" s="5" t="s">
        <v>2417</v>
      </c>
      <c r="E252" s="5" t="s">
        <v>2418</v>
      </c>
      <c r="F252" s="5" t="s">
        <v>2419</v>
      </c>
      <c r="G252" s="5" t="s">
        <v>1560</v>
      </c>
      <c r="H252" s="5" t="s">
        <v>2420</v>
      </c>
      <c r="J252" s="5" t="s">
        <v>2879</v>
      </c>
    </row>
    <row r="253" spans="1:10">
      <c r="A253" s="5">
        <v>252</v>
      </c>
      <c r="B253" s="5" t="s">
        <v>1444</v>
      </c>
      <c r="C253" s="5" t="s">
        <v>168</v>
      </c>
      <c r="D253" s="5" t="s">
        <v>2421</v>
      </c>
      <c r="E253" s="5" t="s">
        <v>2422</v>
      </c>
      <c r="F253" s="5" t="s">
        <v>2423</v>
      </c>
      <c r="G253" s="5" t="s">
        <v>1479</v>
      </c>
      <c r="H253" s="5" t="s">
        <v>2424</v>
      </c>
      <c r="J253" s="5" t="s">
        <v>2879</v>
      </c>
    </row>
    <row r="254" spans="1:10">
      <c r="A254" s="5">
        <v>253</v>
      </c>
      <c r="B254" s="5" t="s">
        <v>1444</v>
      </c>
      <c r="C254" s="5" t="s">
        <v>168</v>
      </c>
      <c r="D254" s="5" t="s">
        <v>2425</v>
      </c>
      <c r="E254" s="5" t="s">
        <v>2426</v>
      </c>
      <c r="F254" s="5" t="s">
        <v>2427</v>
      </c>
      <c r="G254" s="5" t="s">
        <v>1560</v>
      </c>
      <c r="H254" s="5" t="s">
        <v>2428</v>
      </c>
      <c r="J254" s="5" t="s">
        <v>2879</v>
      </c>
    </row>
    <row r="255" spans="1:10">
      <c r="A255" s="5">
        <v>254</v>
      </c>
      <c r="B255" s="5" t="s">
        <v>1444</v>
      </c>
      <c r="C255" s="5" t="s">
        <v>168</v>
      </c>
      <c r="D255" s="5" t="s">
        <v>2429</v>
      </c>
      <c r="E255" s="5" t="s">
        <v>2430</v>
      </c>
      <c r="F255" s="5" t="s">
        <v>2431</v>
      </c>
      <c r="G255" s="5" t="s">
        <v>1694</v>
      </c>
      <c r="H255" s="5" t="s">
        <v>2432</v>
      </c>
      <c r="J255" s="5" t="s">
        <v>2879</v>
      </c>
    </row>
    <row r="256" spans="1:10">
      <c r="A256" s="5">
        <v>255</v>
      </c>
      <c r="B256" s="5" t="s">
        <v>1444</v>
      </c>
      <c r="C256" s="5" t="s">
        <v>168</v>
      </c>
      <c r="D256" s="5" t="s">
        <v>2433</v>
      </c>
      <c r="E256" s="5" t="s">
        <v>2434</v>
      </c>
      <c r="F256" s="5" t="s">
        <v>2435</v>
      </c>
      <c r="G256" s="5" t="s">
        <v>1854</v>
      </c>
      <c r="H256" s="5" t="s">
        <v>2436</v>
      </c>
      <c r="J256" s="5" t="s">
        <v>2879</v>
      </c>
    </row>
    <row r="257" spans="1:10">
      <c r="A257" s="5">
        <v>256</v>
      </c>
      <c r="B257" s="5" t="s">
        <v>1444</v>
      </c>
      <c r="C257" s="5" t="s">
        <v>168</v>
      </c>
      <c r="D257" s="5" t="s">
        <v>2437</v>
      </c>
      <c r="E257" s="5" t="s">
        <v>2438</v>
      </c>
      <c r="F257" s="5" t="s">
        <v>2439</v>
      </c>
      <c r="G257" s="5" t="s">
        <v>1479</v>
      </c>
      <c r="H257" s="5" t="s">
        <v>1690</v>
      </c>
      <c r="J257" s="5" t="s">
        <v>2879</v>
      </c>
    </row>
    <row r="258" spans="1:10">
      <c r="A258" s="5">
        <v>257</v>
      </c>
      <c r="B258" s="5" t="s">
        <v>1444</v>
      </c>
      <c r="C258" s="5" t="s">
        <v>168</v>
      </c>
      <c r="D258" s="5" t="s">
        <v>2440</v>
      </c>
      <c r="E258" s="5" t="s">
        <v>2441</v>
      </c>
      <c r="F258" s="5" t="s">
        <v>2442</v>
      </c>
      <c r="G258" s="5" t="s">
        <v>1555</v>
      </c>
      <c r="H258" s="5" t="s">
        <v>2443</v>
      </c>
      <c r="J258" s="5" t="s">
        <v>2879</v>
      </c>
    </row>
    <row r="259" spans="1:10">
      <c r="A259" s="5">
        <v>258</v>
      </c>
      <c r="B259" s="5" t="s">
        <v>1444</v>
      </c>
      <c r="C259" s="5" t="s">
        <v>168</v>
      </c>
      <c r="D259" s="5" t="s">
        <v>2444</v>
      </c>
      <c r="E259" s="5" t="s">
        <v>2445</v>
      </c>
      <c r="F259" s="5" t="s">
        <v>2446</v>
      </c>
      <c r="G259" s="5" t="s">
        <v>1555</v>
      </c>
      <c r="H259" s="5" t="s">
        <v>2447</v>
      </c>
      <c r="J259" s="5" t="s">
        <v>2879</v>
      </c>
    </row>
    <row r="260" spans="1:10">
      <c r="A260" s="5">
        <v>259</v>
      </c>
      <c r="B260" s="5" t="s">
        <v>1444</v>
      </c>
      <c r="C260" s="5" t="s">
        <v>168</v>
      </c>
      <c r="D260" s="5" t="s">
        <v>2448</v>
      </c>
      <c r="E260" s="5" t="s">
        <v>2449</v>
      </c>
      <c r="F260" s="5" t="s">
        <v>2450</v>
      </c>
      <c r="G260" s="5" t="s">
        <v>1538</v>
      </c>
      <c r="H260" s="5" t="s">
        <v>2451</v>
      </c>
      <c r="J260" s="5" t="s">
        <v>2879</v>
      </c>
    </row>
    <row r="261" spans="1:10">
      <c r="A261" s="5">
        <v>260</v>
      </c>
      <c r="B261" s="5" t="s">
        <v>1444</v>
      </c>
      <c r="C261" s="5" t="s">
        <v>168</v>
      </c>
      <c r="D261" s="5" t="s">
        <v>2452</v>
      </c>
      <c r="E261" s="5" t="s">
        <v>2453</v>
      </c>
      <c r="F261" s="5" t="s">
        <v>2454</v>
      </c>
      <c r="G261" s="5" t="s">
        <v>1571</v>
      </c>
      <c r="H261" s="5" t="s">
        <v>2455</v>
      </c>
      <c r="J261" s="5" t="s">
        <v>2879</v>
      </c>
    </row>
    <row r="262" spans="1:10">
      <c r="A262" s="5">
        <v>261</v>
      </c>
      <c r="B262" s="5" t="s">
        <v>1444</v>
      </c>
      <c r="C262" s="5" t="s">
        <v>168</v>
      </c>
      <c r="D262" s="5" t="s">
        <v>2456</v>
      </c>
      <c r="E262" s="5" t="s">
        <v>2453</v>
      </c>
      <c r="F262" s="5" t="s">
        <v>2457</v>
      </c>
      <c r="G262" s="5" t="s">
        <v>1538</v>
      </c>
      <c r="H262" s="5" t="s">
        <v>2458</v>
      </c>
      <c r="J262" s="5" t="s">
        <v>2879</v>
      </c>
    </row>
    <row r="263" spans="1:10">
      <c r="A263" s="5">
        <v>262</v>
      </c>
      <c r="B263" s="5" t="s">
        <v>1444</v>
      </c>
      <c r="C263" s="5" t="s">
        <v>168</v>
      </c>
      <c r="D263" s="5" t="s">
        <v>2459</v>
      </c>
      <c r="E263" s="5" t="s">
        <v>2460</v>
      </c>
      <c r="F263" s="5" t="s">
        <v>2461</v>
      </c>
      <c r="G263" s="5" t="s">
        <v>1538</v>
      </c>
      <c r="H263" s="5" t="s">
        <v>2462</v>
      </c>
      <c r="J263" s="5" t="s">
        <v>2879</v>
      </c>
    </row>
    <row r="264" spans="1:10">
      <c r="A264" s="5">
        <v>263</v>
      </c>
      <c r="B264" s="5" t="s">
        <v>1444</v>
      </c>
      <c r="C264" s="5" t="s">
        <v>168</v>
      </c>
      <c r="D264" s="5" t="s">
        <v>2463</v>
      </c>
      <c r="E264" s="5" t="s">
        <v>2464</v>
      </c>
      <c r="F264" s="5" t="s">
        <v>2465</v>
      </c>
      <c r="G264" s="5" t="s">
        <v>1743</v>
      </c>
      <c r="H264" s="5" t="s">
        <v>2466</v>
      </c>
      <c r="J264" s="5" t="s">
        <v>2879</v>
      </c>
    </row>
    <row r="265" spans="1:10">
      <c r="A265" s="5">
        <v>264</v>
      </c>
      <c r="B265" s="5" t="s">
        <v>1444</v>
      </c>
      <c r="C265" s="5" t="s">
        <v>168</v>
      </c>
      <c r="D265" s="5" t="s">
        <v>2467</v>
      </c>
      <c r="E265" s="5" t="s">
        <v>2468</v>
      </c>
      <c r="F265" s="5" t="s">
        <v>2469</v>
      </c>
      <c r="G265" s="5" t="s">
        <v>1555</v>
      </c>
      <c r="H265" s="5" t="s">
        <v>2470</v>
      </c>
      <c r="J265" s="5" t="s">
        <v>2879</v>
      </c>
    </row>
    <row r="266" spans="1:10">
      <c r="A266" s="5">
        <v>265</v>
      </c>
      <c r="B266" s="5" t="s">
        <v>1444</v>
      </c>
      <c r="C266" s="5" t="s">
        <v>168</v>
      </c>
      <c r="D266" s="5" t="s">
        <v>2471</v>
      </c>
      <c r="E266" s="5" t="s">
        <v>2472</v>
      </c>
      <c r="F266" s="5" t="s">
        <v>2473</v>
      </c>
      <c r="G266" s="5" t="s">
        <v>1543</v>
      </c>
      <c r="J266" s="5" t="s">
        <v>2879</v>
      </c>
    </row>
    <row r="267" spans="1:10">
      <c r="A267" s="5">
        <v>266</v>
      </c>
      <c r="B267" s="5" t="s">
        <v>1444</v>
      </c>
      <c r="C267" s="5" t="s">
        <v>168</v>
      </c>
      <c r="D267" s="5" t="s">
        <v>2474</v>
      </c>
      <c r="E267" s="5" t="s">
        <v>2475</v>
      </c>
      <c r="F267" s="5" t="s">
        <v>2476</v>
      </c>
      <c r="G267" s="5" t="s">
        <v>1571</v>
      </c>
      <c r="H267" s="5" t="s">
        <v>2477</v>
      </c>
      <c r="J267" s="5" t="s">
        <v>2879</v>
      </c>
    </row>
    <row r="268" spans="1:10">
      <c r="A268" s="5">
        <v>267</v>
      </c>
      <c r="B268" s="5" t="s">
        <v>1444</v>
      </c>
      <c r="C268" s="5" t="s">
        <v>168</v>
      </c>
      <c r="D268" s="5" t="s">
        <v>2478</v>
      </c>
      <c r="E268" s="5" t="s">
        <v>2479</v>
      </c>
      <c r="F268" s="5" t="s">
        <v>2480</v>
      </c>
      <c r="G268" s="5" t="s">
        <v>1538</v>
      </c>
      <c r="J268" s="5" t="s">
        <v>2879</v>
      </c>
    </row>
    <row r="269" spans="1:10">
      <c r="A269" s="5">
        <v>268</v>
      </c>
      <c r="B269" s="5" t="s">
        <v>1444</v>
      </c>
      <c r="C269" s="5" t="s">
        <v>168</v>
      </c>
      <c r="D269" s="5" t="s">
        <v>2481</v>
      </c>
      <c r="E269" s="5" t="s">
        <v>2482</v>
      </c>
      <c r="F269" s="5" t="s">
        <v>2483</v>
      </c>
      <c r="G269" s="5" t="s">
        <v>1492</v>
      </c>
      <c r="H269" s="5" t="s">
        <v>2484</v>
      </c>
      <c r="J269" s="5" t="s">
        <v>2879</v>
      </c>
    </row>
    <row r="270" spans="1:10">
      <c r="A270" s="5">
        <v>269</v>
      </c>
      <c r="B270" s="5" t="s">
        <v>1444</v>
      </c>
      <c r="C270" s="5" t="s">
        <v>168</v>
      </c>
      <c r="D270" s="5" t="s">
        <v>2485</v>
      </c>
      <c r="E270" s="5" t="s">
        <v>2486</v>
      </c>
      <c r="F270" s="5" t="s">
        <v>2487</v>
      </c>
      <c r="G270" s="5" t="s">
        <v>1479</v>
      </c>
      <c r="H270" s="5" t="s">
        <v>2387</v>
      </c>
      <c r="J270" s="5" t="s">
        <v>2879</v>
      </c>
    </row>
    <row r="271" spans="1:10">
      <c r="A271" s="5">
        <v>270</v>
      </c>
      <c r="B271" s="5" t="s">
        <v>1444</v>
      </c>
      <c r="C271" s="5" t="s">
        <v>168</v>
      </c>
      <c r="D271" s="5" t="s">
        <v>2488</v>
      </c>
      <c r="E271" s="5" t="s">
        <v>2489</v>
      </c>
      <c r="F271" s="5" t="s">
        <v>2490</v>
      </c>
      <c r="G271" s="5" t="s">
        <v>1849</v>
      </c>
      <c r="H271" s="5" t="s">
        <v>2491</v>
      </c>
      <c r="J271" s="5" t="s">
        <v>2879</v>
      </c>
    </row>
    <row r="272" spans="1:10">
      <c r="A272" s="5">
        <v>271</v>
      </c>
      <c r="B272" s="5" t="s">
        <v>1444</v>
      </c>
      <c r="C272" s="5" t="s">
        <v>168</v>
      </c>
      <c r="D272" s="5" t="s">
        <v>2492</v>
      </c>
      <c r="E272" s="5" t="s">
        <v>2489</v>
      </c>
      <c r="F272" s="5" t="s">
        <v>2493</v>
      </c>
      <c r="G272" s="5" t="s">
        <v>1560</v>
      </c>
      <c r="H272" s="5" t="s">
        <v>2494</v>
      </c>
      <c r="J272" s="5" t="s">
        <v>2879</v>
      </c>
    </row>
    <row r="273" spans="1:10">
      <c r="A273" s="5">
        <v>272</v>
      </c>
      <c r="B273" s="5" t="s">
        <v>1444</v>
      </c>
      <c r="C273" s="5" t="s">
        <v>168</v>
      </c>
      <c r="D273" s="5" t="s">
        <v>2495</v>
      </c>
      <c r="E273" s="5" t="s">
        <v>2496</v>
      </c>
      <c r="F273" s="5" t="s">
        <v>2497</v>
      </c>
      <c r="G273" s="5" t="s">
        <v>1538</v>
      </c>
      <c r="H273" s="5" t="s">
        <v>2498</v>
      </c>
      <c r="J273" s="5" t="s">
        <v>2879</v>
      </c>
    </row>
    <row r="274" spans="1:10">
      <c r="A274" s="5">
        <v>273</v>
      </c>
      <c r="B274" s="5" t="s">
        <v>1444</v>
      </c>
      <c r="C274" s="5" t="s">
        <v>168</v>
      </c>
      <c r="D274" s="5" t="s">
        <v>2499</v>
      </c>
      <c r="E274" s="5" t="s">
        <v>2500</v>
      </c>
      <c r="F274" s="5" t="s">
        <v>2501</v>
      </c>
      <c r="G274" s="5" t="s">
        <v>1457</v>
      </c>
      <c r="H274" s="5" t="s">
        <v>2502</v>
      </c>
      <c r="J274" s="5" t="s">
        <v>2879</v>
      </c>
    </row>
    <row r="275" spans="1:10">
      <c r="A275" s="5">
        <v>274</v>
      </c>
      <c r="B275" s="5" t="s">
        <v>1444</v>
      </c>
      <c r="C275" s="5" t="s">
        <v>168</v>
      </c>
      <c r="D275" s="5" t="s">
        <v>2503</v>
      </c>
      <c r="E275" s="5" t="s">
        <v>2504</v>
      </c>
      <c r="F275" s="5" t="s">
        <v>2505</v>
      </c>
      <c r="G275" s="5" t="s">
        <v>1560</v>
      </c>
      <c r="J275" s="5" t="s">
        <v>2879</v>
      </c>
    </row>
    <row r="276" spans="1:10">
      <c r="A276" s="5">
        <v>275</v>
      </c>
      <c r="B276" s="5" t="s">
        <v>1444</v>
      </c>
      <c r="C276" s="5" t="s">
        <v>168</v>
      </c>
      <c r="D276" s="5" t="s">
        <v>2506</v>
      </c>
      <c r="E276" s="5" t="s">
        <v>2507</v>
      </c>
      <c r="F276" s="5" t="s">
        <v>2508</v>
      </c>
      <c r="G276" s="5" t="s">
        <v>1471</v>
      </c>
      <c r="J276" s="5" t="s">
        <v>2879</v>
      </c>
    </row>
    <row r="277" spans="1:10">
      <c r="A277" s="5">
        <v>276</v>
      </c>
      <c r="B277" s="5" t="s">
        <v>1444</v>
      </c>
      <c r="C277" s="5" t="s">
        <v>168</v>
      </c>
      <c r="D277" s="5" t="s">
        <v>2509</v>
      </c>
      <c r="E277" s="5" t="s">
        <v>2510</v>
      </c>
      <c r="F277" s="5" t="s">
        <v>2511</v>
      </c>
      <c r="G277" s="5" t="s">
        <v>1538</v>
      </c>
      <c r="H277" s="5" t="s">
        <v>2512</v>
      </c>
      <c r="J277" s="5" t="s">
        <v>2879</v>
      </c>
    </row>
    <row r="278" spans="1:10">
      <c r="A278" s="5">
        <v>277</v>
      </c>
      <c r="B278" s="5" t="s">
        <v>1444</v>
      </c>
      <c r="C278" s="5" t="s">
        <v>168</v>
      </c>
      <c r="D278" s="5" t="s">
        <v>2513</v>
      </c>
      <c r="E278" s="5" t="s">
        <v>2514</v>
      </c>
      <c r="F278" s="5" t="s">
        <v>2515</v>
      </c>
      <c r="G278" s="5" t="s">
        <v>1457</v>
      </c>
      <c r="H278" s="5" t="s">
        <v>2516</v>
      </c>
      <c r="J278" s="5" t="s">
        <v>2879</v>
      </c>
    </row>
    <row r="279" spans="1:10">
      <c r="A279" s="5">
        <v>278</v>
      </c>
      <c r="B279" s="5" t="s">
        <v>1444</v>
      </c>
      <c r="C279" s="5" t="s">
        <v>168</v>
      </c>
      <c r="D279" s="5" t="s">
        <v>2517</v>
      </c>
      <c r="E279" s="5" t="s">
        <v>2518</v>
      </c>
      <c r="F279" s="5" t="s">
        <v>2519</v>
      </c>
      <c r="G279" s="5" t="s">
        <v>1752</v>
      </c>
      <c r="H279" s="5" t="s">
        <v>2520</v>
      </c>
      <c r="J279" s="5" t="s">
        <v>2879</v>
      </c>
    </row>
    <row r="280" spans="1:10">
      <c r="A280" s="5">
        <v>279</v>
      </c>
      <c r="B280" s="5" t="s">
        <v>1444</v>
      </c>
      <c r="C280" s="5" t="s">
        <v>168</v>
      </c>
      <c r="D280" s="5" t="s">
        <v>2521</v>
      </c>
      <c r="E280" s="5" t="s">
        <v>2522</v>
      </c>
      <c r="F280" s="5" t="s">
        <v>2523</v>
      </c>
      <c r="G280" s="5" t="s">
        <v>1452</v>
      </c>
      <c r="H280" s="5" t="s">
        <v>2524</v>
      </c>
      <c r="J280" s="5" t="s">
        <v>2879</v>
      </c>
    </row>
    <row r="281" spans="1:10">
      <c r="A281" s="5">
        <v>280</v>
      </c>
      <c r="B281" s="5" t="s">
        <v>1444</v>
      </c>
      <c r="C281" s="5" t="s">
        <v>168</v>
      </c>
      <c r="D281" s="5" t="s">
        <v>2525</v>
      </c>
      <c r="E281" s="5" t="s">
        <v>2526</v>
      </c>
      <c r="F281" s="5" t="s">
        <v>2527</v>
      </c>
      <c r="G281" s="5" t="s">
        <v>2197</v>
      </c>
      <c r="H281" s="5" t="s">
        <v>1962</v>
      </c>
      <c r="J281" s="5" t="s">
        <v>2879</v>
      </c>
    </row>
    <row r="282" spans="1:10">
      <c r="A282" s="5">
        <v>281</v>
      </c>
      <c r="B282" s="5" t="s">
        <v>1444</v>
      </c>
      <c r="C282" s="5" t="s">
        <v>168</v>
      </c>
      <c r="D282" s="5" t="s">
        <v>2528</v>
      </c>
      <c r="E282" s="5" t="s">
        <v>2529</v>
      </c>
      <c r="F282" s="5" t="s">
        <v>2530</v>
      </c>
      <c r="G282" s="5" t="s">
        <v>1457</v>
      </c>
      <c r="J282" s="5" t="s">
        <v>2879</v>
      </c>
    </row>
    <row r="283" spans="1:10">
      <c r="A283" s="5">
        <v>282</v>
      </c>
      <c r="B283" s="5" t="s">
        <v>1444</v>
      </c>
      <c r="C283" s="5" t="s">
        <v>168</v>
      </c>
      <c r="D283" s="5" t="s">
        <v>2531</v>
      </c>
      <c r="E283" s="5" t="s">
        <v>2532</v>
      </c>
      <c r="F283" s="5" t="s">
        <v>2533</v>
      </c>
      <c r="G283" s="5" t="s">
        <v>1479</v>
      </c>
      <c r="H283" s="5" t="s">
        <v>2534</v>
      </c>
      <c r="J283" s="5" t="s">
        <v>2879</v>
      </c>
    </row>
    <row r="284" spans="1:10">
      <c r="A284" s="5">
        <v>283</v>
      </c>
      <c r="B284" s="5" t="s">
        <v>1444</v>
      </c>
      <c r="C284" s="5" t="s">
        <v>168</v>
      </c>
      <c r="D284" s="5" t="s">
        <v>2535</v>
      </c>
      <c r="E284" s="5" t="s">
        <v>2536</v>
      </c>
      <c r="F284" s="5" t="s">
        <v>2537</v>
      </c>
      <c r="G284" s="5" t="s">
        <v>1534</v>
      </c>
      <c r="H284" s="5" t="s">
        <v>2538</v>
      </c>
      <c r="J284" s="5" t="s">
        <v>2879</v>
      </c>
    </row>
    <row r="285" spans="1:10">
      <c r="A285" s="5">
        <v>284</v>
      </c>
      <c r="B285" s="5" t="s">
        <v>1444</v>
      </c>
      <c r="C285" s="5" t="s">
        <v>168</v>
      </c>
      <c r="D285" s="5" t="s">
        <v>2539</v>
      </c>
      <c r="E285" s="5" t="s">
        <v>2540</v>
      </c>
      <c r="F285" s="5" t="s">
        <v>2541</v>
      </c>
      <c r="G285" s="5" t="s">
        <v>1492</v>
      </c>
      <c r="H285" s="5" t="s">
        <v>2542</v>
      </c>
      <c r="J285" s="5" t="s">
        <v>2879</v>
      </c>
    </row>
    <row r="286" spans="1:10">
      <c r="A286" s="5">
        <v>285</v>
      </c>
      <c r="B286" s="5" t="s">
        <v>1444</v>
      </c>
      <c r="C286" s="5" t="s">
        <v>168</v>
      </c>
      <c r="D286" s="5" t="s">
        <v>2543</v>
      </c>
      <c r="E286" s="5" t="s">
        <v>2544</v>
      </c>
      <c r="F286" s="5" t="s">
        <v>2545</v>
      </c>
      <c r="G286" s="5" t="s">
        <v>1752</v>
      </c>
      <c r="H286" s="5" t="s">
        <v>2546</v>
      </c>
      <c r="J286" s="5" t="s">
        <v>2879</v>
      </c>
    </row>
    <row r="287" spans="1:10">
      <c r="A287" s="5">
        <v>286</v>
      </c>
      <c r="B287" s="5" t="s">
        <v>1444</v>
      </c>
      <c r="C287" s="5" t="s">
        <v>168</v>
      </c>
      <c r="D287" s="5" t="s">
        <v>2547</v>
      </c>
      <c r="E287" s="5" t="s">
        <v>2548</v>
      </c>
      <c r="F287" s="5" t="s">
        <v>2549</v>
      </c>
      <c r="G287" s="5" t="s">
        <v>1543</v>
      </c>
      <c r="H287" s="5" t="s">
        <v>2550</v>
      </c>
      <c r="J287" s="5" t="s">
        <v>2879</v>
      </c>
    </row>
    <row r="288" spans="1:10">
      <c r="A288" s="5">
        <v>287</v>
      </c>
      <c r="B288" s="5" t="s">
        <v>1444</v>
      </c>
      <c r="C288" s="5" t="s">
        <v>168</v>
      </c>
      <c r="D288" s="5" t="s">
        <v>2551</v>
      </c>
      <c r="E288" s="5" t="s">
        <v>2552</v>
      </c>
      <c r="F288" s="5" t="s">
        <v>2553</v>
      </c>
      <c r="G288" s="5" t="s">
        <v>1854</v>
      </c>
      <c r="H288" s="5" t="s">
        <v>2554</v>
      </c>
      <c r="J288" s="5" t="s">
        <v>2879</v>
      </c>
    </row>
    <row r="289" spans="1:10">
      <c r="A289" s="5">
        <v>288</v>
      </c>
      <c r="B289" s="5" t="s">
        <v>1444</v>
      </c>
      <c r="C289" s="5" t="s">
        <v>168</v>
      </c>
      <c r="D289" s="5" t="s">
        <v>2555</v>
      </c>
      <c r="E289" s="5" t="s">
        <v>2556</v>
      </c>
      <c r="F289" s="5" t="s">
        <v>2557</v>
      </c>
      <c r="G289" s="5" t="s">
        <v>1492</v>
      </c>
      <c r="H289" s="5" t="s">
        <v>2558</v>
      </c>
      <c r="J289" s="5" t="s">
        <v>2879</v>
      </c>
    </row>
    <row r="290" spans="1:10">
      <c r="A290" s="5">
        <v>289</v>
      </c>
      <c r="B290" s="5" t="s">
        <v>1444</v>
      </c>
      <c r="C290" s="5" t="s">
        <v>168</v>
      </c>
      <c r="D290" s="5" t="s">
        <v>2559</v>
      </c>
      <c r="E290" s="5" t="s">
        <v>2560</v>
      </c>
      <c r="F290" s="5" t="s">
        <v>2561</v>
      </c>
      <c r="G290" s="5" t="s">
        <v>1538</v>
      </c>
      <c r="H290" s="5" t="s">
        <v>2562</v>
      </c>
      <c r="J290" s="5" t="s">
        <v>2879</v>
      </c>
    </row>
    <row r="291" spans="1:10">
      <c r="A291" s="5">
        <v>290</v>
      </c>
      <c r="B291" s="5" t="s">
        <v>1444</v>
      </c>
      <c r="C291" s="5" t="s">
        <v>168</v>
      </c>
      <c r="D291" s="5" t="s">
        <v>2563</v>
      </c>
      <c r="E291" s="5" t="s">
        <v>2564</v>
      </c>
      <c r="F291" s="5" t="s">
        <v>2565</v>
      </c>
      <c r="G291" s="5" t="s">
        <v>1538</v>
      </c>
      <c r="H291" s="5" t="s">
        <v>2566</v>
      </c>
      <c r="J291" s="5" t="s">
        <v>2879</v>
      </c>
    </row>
    <row r="292" spans="1:10">
      <c r="A292" s="5">
        <v>291</v>
      </c>
      <c r="B292" s="5" t="s">
        <v>1444</v>
      </c>
      <c r="C292" s="5" t="s">
        <v>168</v>
      </c>
      <c r="D292" s="5" t="s">
        <v>2567</v>
      </c>
      <c r="E292" s="5" t="s">
        <v>2568</v>
      </c>
      <c r="F292" s="5" t="s">
        <v>2569</v>
      </c>
      <c r="G292" s="5" t="s">
        <v>1457</v>
      </c>
      <c r="J292" s="5" t="s">
        <v>2879</v>
      </c>
    </row>
    <row r="293" spans="1:10">
      <c r="A293" s="5">
        <v>292</v>
      </c>
      <c r="B293" s="5" t="s">
        <v>1444</v>
      </c>
      <c r="C293" s="5" t="s">
        <v>168</v>
      </c>
      <c r="D293" s="5" t="s">
        <v>2570</v>
      </c>
      <c r="E293" s="5" t="s">
        <v>2571</v>
      </c>
      <c r="F293" s="5" t="s">
        <v>2572</v>
      </c>
      <c r="G293" s="5" t="s">
        <v>1457</v>
      </c>
      <c r="H293" s="5" t="s">
        <v>2074</v>
      </c>
      <c r="J293" s="5" t="s">
        <v>2879</v>
      </c>
    </row>
    <row r="294" spans="1:10">
      <c r="A294" s="5">
        <v>293</v>
      </c>
      <c r="B294" s="5" t="s">
        <v>1444</v>
      </c>
      <c r="C294" s="5" t="s">
        <v>168</v>
      </c>
      <c r="D294" s="5" t="s">
        <v>2573</v>
      </c>
      <c r="E294" s="5" t="s">
        <v>2574</v>
      </c>
      <c r="F294" s="5" t="s">
        <v>2575</v>
      </c>
      <c r="G294" s="5" t="s">
        <v>1854</v>
      </c>
      <c r="H294" s="5" t="s">
        <v>2576</v>
      </c>
      <c r="J294" s="5" t="s">
        <v>2879</v>
      </c>
    </row>
    <row r="295" spans="1:10">
      <c r="A295" s="5">
        <v>294</v>
      </c>
      <c r="B295" s="5" t="s">
        <v>1444</v>
      </c>
      <c r="C295" s="5" t="s">
        <v>168</v>
      </c>
      <c r="D295" s="5" t="s">
        <v>2577</v>
      </c>
      <c r="E295" s="5" t="s">
        <v>2578</v>
      </c>
      <c r="F295" s="5" t="s">
        <v>2579</v>
      </c>
      <c r="G295" s="5" t="s">
        <v>2197</v>
      </c>
      <c r="H295" s="5" t="s">
        <v>2455</v>
      </c>
      <c r="J295" s="5" t="s">
        <v>2879</v>
      </c>
    </row>
    <row r="296" spans="1:10">
      <c r="A296" s="5">
        <v>295</v>
      </c>
      <c r="B296" s="5" t="s">
        <v>1444</v>
      </c>
      <c r="C296" s="5" t="s">
        <v>168</v>
      </c>
      <c r="D296" s="5" t="s">
        <v>2580</v>
      </c>
      <c r="E296" s="5" t="s">
        <v>2581</v>
      </c>
      <c r="F296" s="5" t="s">
        <v>2582</v>
      </c>
      <c r="G296" s="5" t="s">
        <v>1461</v>
      </c>
      <c r="J296" s="5" t="s">
        <v>2879</v>
      </c>
    </row>
    <row r="297" spans="1:10">
      <c r="A297" s="5">
        <v>296</v>
      </c>
      <c r="B297" s="5" t="s">
        <v>1444</v>
      </c>
      <c r="C297" s="5" t="s">
        <v>168</v>
      </c>
      <c r="D297" s="5" t="s">
        <v>2583</v>
      </c>
      <c r="E297" s="5" t="s">
        <v>2584</v>
      </c>
      <c r="F297" s="5" t="s">
        <v>2585</v>
      </c>
      <c r="G297" s="5" t="s">
        <v>1492</v>
      </c>
      <c r="J297" s="5" t="s">
        <v>2879</v>
      </c>
    </row>
    <row r="298" spans="1:10">
      <c r="A298" s="5">
        <v>297</v>
      </c>
      <c r="B298" s="5" t="s">
        <v>1444</v>
      </c>
      <c r="C298" s="5" t="s">
        <v>168</v>
      </c>
      <c r="D298" s="5" t="s">
        <v>2586</v>
      </c>
      <c r="E298" s="5" t="s">
        <v>2587</v>
      </c>
      <c r="F298" s="5" t="s">
        <v>2588</v>
      </c>
      <c r="G298" s="5" t="s">
        <v>1492</v>
      </c>
      <c r="H298" s="5" t="s">
        <v>2589</v>
      </c>
      <c r="J298" s="5" t="s">
        <v>2879</v>
      </c>
    </row>
    <row r="299" spans="1:10">
      <c r="A299" s="5">
        <v>298</v>
      </c>
      <c r="B299" s="5" t="s">
        <v>1444</v>
      </c>
      <c r="C299" s="5" t="s">
        <v>168</v>
      </c>
      <c r="D299" s="5" t="s">
        <v>2590</v>
      </c>
      <c r="E299" s="5" t="s">
        <v>2591</v>
      </c>
      <c r="F299" s="5" t="s">
        <v>2592</v>
      </c>
      <c r="G299" s="5" t="s">
        <v>1571</v>
      </c>
      <c r="H299" s="5" t="s">
        <v>2140</v>
      </c>
      <c r="J299" s="5" t="s">
        <v>2879</v>
      </c>
    </row>
    <row r="300" spans="1:10">
      <c r="A300" s="5">
        <v>299</v>
      </c>
      <c r="B300" s="5" t="s">
        <v>1444</v>
      </c>
      <c r="C300" s="5" t="s">
        <v>168</v>
      </c>
      <c r="D300" s="5" t="s">
        <v>2593</v>
      </c>
      <c r="E300" s="5" t="s">
        <v>2594</v>
      </c>
      <c r="F300" s="5" t="s">
        <v>2595</v>
      </c>
      <c r="G300" s="5" t="s">
        <v>1571</v>
      </c>
      <c r="J300" s="5" t="s">
        <v>2879</v>
      </c>
    </row>
    <row r="301" spans="1:10">
      <c r="A301" s="5">
        <v>300</v>
      </c>
      <c r="B301" s="5" t="s">
        <v>1444</v>
      </c>
      <c r="C301" s="5" t="s">
        <v>168</v>
      </c>
      <c r="D301" s="5" t="s">
        <v>2596</v>
      </c>
      <c r="E301" s="5" t="s">
        <v>2597</v>
      </c>
      <c r="F301" s="5" t="s">
        <v>2598</v>
      </c>
      <c r="G301" s="5" t="s">
        <v>1555</v>
      </c>
      <c r="J301" s="5" t="s">
        <v>2879</v>
      </c>
    </row>
    <row r="302" spans="1:10">
      <c r="A302" s="5">
        <v>301</v>
      </c>
      <c r="B302" s="5" t="s">
        <v>1444</v>
      </c>
      <c r="C302" s="5" t="s">
        <v>168</v>
      </c>
      <c r="D302" s="5" t="s">
        <v>2599</v>
      </c>
      <c r="E302" s="5" t="s">
        <v>2600</v>
      </c>
      <c r="F302" s="5" t="s">
        <v>2601</v>
      </c>
      <c r="G302" s="5" t="s">
        <v>1505</v>
      </c>
      <c r="H302" s="5" t="s">
        <v>2602</v>
      </c>
      <c r="J302" s="5" t="s">
        <v>2879</v>
      </c>
    </row>
    <row r="303" spans="1:10">
      <c r="A303" s="5">
        <v>302</v>
      </c>
      <c r="B303" s="5" t="s">
        <v>1444</v>
      </c>
      <c r="C303" s="5" t="s">
        <v>168</v>
      </c>
      <c r="D303" s="5" t="s">
        <v>2603</v>
      </c>
      <c r="E303" s="5" t="s">
        <v>2604</v>
      </c>
      <c r="F303" s="5" t="s">
        <v>2605</v>
      </c>
      <c r="G303" s="5" t="s">
        <v>2606</v>
      </c>
      <c r="H303" s="5" t="s">
        <v>2607</v>
      </c>
      <c r="J303" s="5" t="s">
        <v>2879</v>
      </c>
    </row>
    <row r="304" spans="1:10">
      <c r="A304" s="5">
        <v>303</v>
      </c>
      <c r="B304" s="5" t="s">
        <v>1444</v>
      </c>
      <c r="C304" s="5" t="s">
        <v>168</v>
      </c>
      <c r="D304" s="5" t="s">
        <v>2608</v>
      </c>
      <c r="E304" s="5" t="s">
        <v>2609</v>
      </c>
      <c r="F304" s="5" t="s">
        <v>2610</v>
      </c>
      <c r="G304" s="5" t="s">
        <v>1543</v>
      </c>
      <c r="J304" s="5" t="s">
        <v>2879</v>
      </c>
    </row>
    <row r="305" spans="1:10">
      <c r="A305" s="5">
        <v>304</v>
      </c>
      <c r="B305" s="5" t="s">
        <v>1444</v>
      </c>
      <c r="C305" s="5" t="s">
        <v>168</v>
      </c>
      <c r="D305" s="5" t="s">
        <v>2611</v>
      </c>
      <c r="E305" s="5" t="s">
        <v>2612</v>
      </c>
      <c r="F305" s="5" t="s">
        <v>2613</v>
      </c>
      <c r="G305" s="5" t="s">
        <v>1461</v>
      </c>
      <c r="J305" s="5" t="s">
        <v>2879</v>
      </c>
    </row>
    <row r="306" spans="1:10">
      <c r="A306" s="5">
        <v>305</v>
      </c>
      <c r="B306" s="5" t="s">
        <v>1444</v>
      </c>
      <c r="C306" s="5" t="s">
        <v>168</v>
      </c>
      <c r="D306" s="5" t="s">
        <v>2614</v>
      </c>
      <c r="E306" s="5" t="s">
        <v>2615</v>
      </c>
      <c r="F306" s="5" t="s">
        <v>2616</v>
      </c>
      <c r="G306" s="5" t="s">
        <v>1471</v>
      </c>
      <c r="J306" s="5" t="s">
        <v>2879</v>
      </c>
    </row>
    <row r="307" spans="1:10">
      <c r="A307" s="5">
        <v>306</v>
      </c>
      <c r="B307" s="5" t="s">
        <v>1444</v>
      </c>
      <c r="C307" s="5" t="s">
        <v>168</v>
      </c>
      <c r="D307" s="5" t="s">
        <v>2617</v>
      </c>
      <c r="E307" s="5" t="s">
        <v>2618</v>
      </c>
      <c r="F307" s="5" t="s">
        <v>2619</v>
      </c>
      <c r="G307" s="5" t="s">
        <v>1571</v>
      </c>
      <c r="J307" s="5" t="s">
        <v>2879</v>
      </c>
    </row>
    <row r="308" spans="1:10">
      <c r="A308" s="5">
        <v>307</v>
      </c>
      <c r="B308" s="5" t="s">
        <v>1444</v>
      </c>
      <c r="C308" s="5" t="s">
        <v>168</v>
      </c>
      <c r="D308" s="5" t="s">
        <v>2620</v>
      </c>
      <c r="E308" s="5" t="s">
        <v>2621</v>
      </c>
      <c r="F308" s="5" t="s">
        <v>2622</v>
      </c>
      <c r="G308" s="5" t="s">
        <v>1461</v>
      </c>
      <c r="H308" s="5" t="s">
        <v>2623</v>
      </c>
      <c r="J308" s="5" t="s">
        <v>2879</v>
      </c>
    </row>
    <row r="309" spans="1:10">
      <c r="A309" s="5">
        <v>308</v>
      </c>
      <c r="B309" s="5" t="s">
        <v>1444</v>
      </c>
      <c r="C309" s="5" t="s">
        <v>168</v>
      </c>
      <c r="D309" s="5" t="s">
        <v>2624</v>
      </c>
      <c r="E309" s="5" t="s">
        <v>2625</v>
      </c>
      <c r="F309" s="5" t="s">
        <v>2626</v>
      </c>
      <c r="G309" s="5" t="s">
        <v>1505</v>
      </c>
      <c r="H309" s="5" t="s">
        <v>2627</v>
      </c>
      <c r="J309" s="5" t="s">
        <v>2879</v>
      </c>
    </row>
    <row r="310" spans="1:10">
      <c r="A310" s="5">
        <v>309</v>
      </c>
      <c r="B310" s="5" t="s">
        <v>1444</v>
      </c>
      <c r="C310" s="5" t="s">
        <v>168</v>
      </c>
      <c r="D310" s="5" t="s">
        <v>2628</v>
      </c>
      <c r="E310" s="5" t="s">
        <v>2629</v>
      </c>
      <c r="F310" s="5" t="s">
        <v>2630</v>
      </c>
      <c r="G310" s="5" t="s">
        <v>2283</v>
      </c>
      <c r="J310" s="5" t="s">
        <v>2879</v>
      </c>
    </row>
    <row r="311" spans="1:10">
      <c r="A311" s="5">
        <v>310</v>
      </c>
      <c r="B311" s="5" t="s">
        <v>1444</v>
      </c>
      <c r="C311" s="5" t="s">
        <v>168</v>
      </c>
      <c r="D311" s="5" t="s">
        <v>2631</v>
      </c>
      <c r="E311" s="5" t="s">
        <v>2632</v>
      </c>
      <c r="F311" s="5" t="s">
        <v>2633</v>
      </c>
      <c r="G311" s="5" t="s">
        <v>1543</v>
      </c>
      <c r="H311" s="5" t="s">
        <v>2634</v>
      </c>
      <c r="J311" s="5" t="s">
        <v>2879</v>
      </c>
    </row>
    <row r="312" spans="1:10">
      <c r="A312" s="5">
        <v>311</v>
      </c>
      <c r="B312" s="5" t="s">
        <v>1444</v>
      </c>
      <c r="C312" s="5" t="s">
        <v>168</v>
      </c>
      <c r="D312" s="5" t="s">
        <v>2635</v>
      </c>
      <c r="E312" s="5" t="s">
        <v>2636</v>
      </c>
      <c r="F312" s="5" t="s">
        <v>2637</v>
      </c>
      <c r="G312" s="5" t="s">
        <v>1560</v>
      </c>
      <c r="J312" s="5" t="s">
        <v>2879</v>
      </c>
    </row>
    <row r="313" spans="1:10">
      <c r="A313" s="5">
        <v>312</v>
      </c>
      <c r="B313" s="5" t="s">
        <v>1444</v>
      </c>
      <c r="C313" s="5" t="s">
        <v>168</v>
      </c>
      <c r="D313" s="5" t="s">
        <v>2638</v>
      </c>
      <c r="E313" s="5" t="s">
        <v>2639</v>
      </c>
      <c r="F313" s="5" t="s">
        <v>2640</v>
      </c>
      <c r="G313" s="5" t="s">
        <v>1461</v>
      </c>
      <c r="J313" s="5" t="s">
        <v>2879</v>
      </c>
    </row>
    <row r="314" spans="1:10">
      <c r="A314" s="5">
        <v>313</v>
      </c>
      <c r="B314" s="5" t="s">
        <v>1444</v>
      </c>
      <c r="C314" s="5" t="s">
        <v>168</v>
      </c>
      <c r="D314" s="5" t="s">
        <v>2641</v>
      </c>
      <c r="E314" s="5" t="s">
        <v>2642</v>
      </c>
      <c r="F314" s="5" t="s">
        <v>2643</v>
      </c>
      <c r="G314" s="5" t="s">
        <v>1492</v>
      </c>
      <c r="H314" s="5" t="s">
        <v>2336</v>
      </c>
      <c r="J314" s="5" t="s">
        <v>2879</v>
      </c>
    </row>
    <row r="315" spans="1:10">
      <c r="A315" s="5">
        <v>314</v>
      </c>
      <c r="B315" s="5" t="s">
        <v>1444</v>
      </c>
      <c r="C315" s="5" t="s">
        <v>168</v>
      </c>
      <c r="D315" s="5" t="s">
        <v>2644</v>
      </c>
      <c r="E315" s="5" t="s">
        <v>2645</v>
      </c>
      <c r="F315" s="5" t="s">
        <v>2646</v>
      </c>
      <c r="G315" s="5" t="s">
        <v>1471</v>
      </c>
      <c r="H315" s="5" t="s">
        <v>2647</v>
      </c>
      <c r="J315" s="5" t="s">
        <v>2879</v>
      </c>
    </row>
    <row r="316" spans="1:10">
      <c r="A316" s="5">
        <v>315</v>
      </c>
      <c r="B316" s="5" t="s">
        <v>1444</v>
      </c>
      <c r="C316" s="5" t="s">
        <v>168</v>
      </c>
      <c r="D316" s="5" t="s">
        <v>2648</v>
      </c>
      <c r="E316" s="5" t="s">
        <v>2649</v>
      </c>
      <c r="F316" s="5" t="s">
        <v>2650</v>
      </c>
      <c r="G316" s="5" t="s">
        <v>1543</v>
      </c>
      <c r="H316" s="5" t="s">
        <v>2028</v>
      </c>
      <c r="J316" s="5" t="s">
        <v>2879</v>
      </c>
    </row>
    <row r="317" spans="1:10">
      <c r="A317" s="5">
        <v>316</v>
      </c>
      <c r="B317" s="5" t="s">
        <v>1444</v>
      </c>
      <c r="C317" s="5" t="s">
        <v>168</v>
      </c>
      <c r="D317" s="5" t="s">
        <v>2651</v>
      </c>
      <c r="E317" s="5" t="s">
        <v>2652</v>
      </c>
      <c r="F317" s="5" t="s">
        <v>2653</v>
      </c>
      <c r="G317" s="5" t="s">
        <v>1471</v>
      </c>
      <c r="H317" s="5" t="s">
        <v>2028</v>
      </c>
      <c r="J317" s="5" t="s">
        <v>2879</v>
      </c>
    </row>
    <row r="318" spans="1:10">
      <c r="A318" s="5">
        <v>317</v>
      </c>
      <c r="B318" s="5" t="s">
        <v>1444</v>
      </c>
      <c r="C318" s="5" t="s">
        <v>168</v>
      </c>
      <c r="D318" s="5" t="s">
        <v>2654</v>
      </c>
      <c r="E318" s="5" t="s">
        <v>2655</v>
      </c>
      <c r="F318" s="5" t="s">
        <v>2656</v>
      </c>
      <c r="G318" s="5" t="s">
        <v>1492</v>
      </c>
      <c r="H318" s="5" t="s">
        <v>1690</v>
      </c>
      <c r="J318" s="5" t="s">
        <v>2879</v>
      </c>
    </row>
    <row r="319" spans="1:10">
      <c r="A319" s="5">
        <v>318</v>
      </c>
      <c r="B319" s="5" t="s">
        <v>1444</v>
      </c>
      <c r="C319" s="5" t="s">
        <v>168</v>
      </c>
      <c r="D319" s="5" t="s">
        <v>2657</v>
      </c>
      <c r="E319" s="5" t="s">
        <v>2658</v>
      </c>
      <c r="F319" s="5" t="s">
        <v>2659</v>
      </c>
      <c r="G319" s="5" t="s">
        <v>2660</v>
      </c>
      <c r="J319" s="5" t="s">
        <v>2879</v>
      </c>
    </row>
    <row r="320" spans="1:10">
      <c r="A320" s="5">
        <v>319</v>
      </c>
      <c r="B320" s="5" t="s">
        <v>1444</v>
      </c>
      <c r="C320" s="5" t="s">
        <v>168</v>
      </c>
      <c r="D320" s="5" t="s">
        <v>2661</v>
      </c>
      <c r="E320" s="5" t="s">
        <v>2662</v>
      </c>
      <c r="F320" s="5" t="s">
        <v>2663</v>
      </c>
      <c r="G320" s="5" t="s">
        <v>1538</v>
      </c>
      <c r="J320" s="5" t="s">
        <v>2879</v>
      </c>
    </row>
    <row r="321" spans="1:10">
      <c r="A321" s="5">
        <v>320</v>
      </c>
      <c r="B321" s="5" t="s">
        <v>1444</v>
      </c>
      <c r="C321" s="5" t="s">
        <v>168</v>
      </c>
      <c r="D321" s="5" t="s">
        <v>2664</v>
      </c>
      <c r="E321" s="5" t="s">
        <v>2665</v>
      </c>
      <c r="F321" s="5" t="s">
        <v>2666</v>
      </c>
      <c r="G321" s="5" t="s">
        <v>1543</v>
      </c>
      <c r="H321" s="5" t="s">
        <v>2667</v>
      </c>
      <c r="J321" s="5" t="s">
        <v>2879</v>
      </c>
    </row>
    <row r="322" spans="1:10">
      <c r="A322" s="5">
        <v>321</v>
      </c>
      <c r="B322" s="5" t="s">
        <v>1444</v>
      </c>
      <c r="C322" s="5" t="s">
        <v>168</v>
      </c>
      <c r="D322" s="5" t="s">
        <v>2668</v>
      </c>
      <c r="E322" s="5" t="s">
        <v>2669</v>
      </c>
      <c r="F322" s="5" t="s">
        <v>2670</v>
      </c>
      <c r="G322" s="5" t="s">
        <v>1657</v>
      </c>
      <c r="H322" s="5" t="s">
        <v>2671</v>
      </c>
      <c r="J322" s="5" t="s">
        <v>2879</v>
      </c>
    </row>
    <row r="323" spans="1:10">
      <c r="A323" s="5">
        <v>322</v>
      </c>
      <c r="B323" s="5" t="s">
        <v>1444</v>
      </c>
      <c r="C323" s="5" t="s">
        <v>168</v>
      </c>
      <c r="D323" s="5" t="s">
        <v>2672</v>
      </c>
      <c r="E323" s="5" t="s">
        <v>2673</v>
      </c>
      <c r="F323" s="5" t="s">
        <v>2674</v>
      </c>
      <c r="G323" s="5" t="s">
        <v>1657</v>
      </c>
      <c r="J323" s="5" t="s">
        <v>2879</v>
      </c>
    </row>
    <row r="324" spans="1:10">
      <c r="A324" s="5">
        <v>323</v>
      </c>
      <c r="B324" s="5" t="s">
        <v>1444</v>
      </c>
      <c r="C324" s="5" t="s">
        <v>168</v>
      </c>
      <c r="D324" s="5" t="s">
        <v>2675</v>
      </c>
      <c r="E324" s="5" t="s">
        <v>2676</v>
      </c>
      <c r="F324" s="5" t="s">
        <v>2677</v>
      </c>
      <c r="G324" s="5" t="s">
        <v>1457</v>
      </c>
      <c r="H324" s="5" t="s">
        <v>2678</v>
      </c>
      <c r="J324" s="5" t="s">
        <v>2879</v>
      </c>
    </row>
    <row r="325" spans="1:10">
      <c r="A325" s="5">
        <v>324</v>
      </c>
      <c r="B325" s="5" t="s">
        <v>1444</v>
      </c>
      <c r="C325" s="5" t="s">
        <v>168</v>
      </c>
      <c r="D325" s="5" t="s">
        <v>2679</v>
      </c>
      <c r="E325" s="5" t="s">
        <v>2680</v>
      </c>
      <c r="F325" s="5" t="s">
        <v>2681</v>
      </c>
      <c r="G325" s="5" t="s">
        <v>1555</v>
      </c>
      <c r="J325" s="5" t="s">
        <v>2879</v>
      </c>
    </row>
    <row r="326" spans="1:10">
      <c r="A326" s="5">
        <v>325</v>
      </c>
      <c r="B326" s="5" t="s">
        <v>1444</v>
      </c>
      <c r="C326" s="5" t="s">
        <v>168</v>
      </c>
      <c r="D326" s="5" t="s">
        <v>2682</v>
      </c>
      <c r="E326" s="5" t="s">
        <v>2683</v>
      </c>
      <c r="F326" s="5" t="s">
        <v>2684</v>
      </c>
      <c r="G326" s="5" t="s">
        <v>1702</v>
      </c>
      <c r="H326" s="5" t="s">
        <v>2685</v>
      </c>
      <c r="J326" s="5" t="s">
        <v>2879</v>
      </c>
    </row>
    <row r="327" spans="1:10">
      <c r="A327" s="5">
        <v>326</v>
      </c>
      <c r="B327" s="5" t="s">
        <v>1444</v>
      </c>
      <c r="C327" s="5" t="s">
        <v>168</v>
      </c>
      <c r="D327" s="5" t="s">
        <v>2686</v>
      </c>
      <c r="E327" s="5" t="s">
        <v>2687</v>
      </c>
      <c r="F327" s="5" t="s">
        <v>2688</v>
      </c>
      <c r="G327" s="5" t="s">
        <v>1555</v>
      </c>
      <c r="J327" s="5" t="s">
        <v>2879</v>
      </c>
    </row>
    <row r="328" spans="1:10">
      <c r="A328" s="5">
        <v>327</v>
      </c>
      <c r="B328" s="5" t="s">
        <v>1444</v>
      </c>
      <c r="C328" s="5" t="s">
        <v>168</v>
      </c>
      <c r="D328" s="5" t="s">
        <v>2689</v>
      </c>
      <c r="E328" s="5" t="s">
        <v>2690</v>
      </c>
      <c r="F328" s="5" t="s">
        <v>2691</v>
      </c>
      <c r="G328" s="5" t="s">
        <v>1538</v>
      </c>
      <c r="H328" s="5" t="s">
        <v>2692</v>
      </c>
      <c r="J328" s="5" t="s">
        <v>2879</v>
      </c>
    </row>
    <row r="329" spans="1:10">
      <c r="A329" s="5">
        <v>328</v>
      </c>
      <c r="B329" s="5" t="s">
        <v>1444</v>
      </c>
      <c r="C329" s="5" t="s">
        <v>168</v>
      </c>
      <c r="D329" s="5" t="s">
        <v>2693</v>
      </c>
      <c r="E329" s="5" t="s">
        <v>2694</v>
      </c>
      <c r="F329" s="5" t="s">
        <v>2695</v>
      </c>
      <c r="G329" s="5" t="s">
        <v>1543</v>
      </c>
      <c r="H329" s="5" t="s">
        <v>2696</v>
      </c>
      <c r="J329" s="5" t="s">
        <v>2879</v>
      </c>
    </row>
    <row r="330" spans="1:10">
      <c r="A330" s="5">
        <v>329</v>
      </c>
      <c r="B330" s="5" t="s">
        <v>1444</v>
      </c>
      <c r="C330" s="5" t="s">
        <v>168</v>
      </c>
      <c r="D330" s="5" t="s">
        <v>2697</v>
      </c>
      <c r="E330" s="5" t="s">
        <v>2698</v>
      </c>
      <c r="F330" s="5" t="s">
        <v>2699</v>
      </c>
      <c r="G330" s="5" t="s">
        <v>1555</v>
      </c>
      <c r="H330" s="5" t="s">
        <v>2700</v>
      </c>
      <c r="J330" s="5" t="s">
        <v>2879</v>
      </c>
    </row>
    <row r="331" spans="1:10">
      <c r="A331" s="5">
        <v>330</v>
      </c>
      <c r="B331" s="5" t="s">
        <v>1444</v>
      </c>
      <c r="C331" s="5" t="s">
        <v>168</v>
      </c>
      <c r="D331" s="5" t="s">
        <v>2701</v>
      </c>
      <c r="E331" s="5" t="s">
        <v>2702</v>
      </c>
      <c r="F331" s="5" t="s">
        <v>2703</v>
      </c>
      <c r="G331" s="5" t="s">
        <v>1621</v>
      </c>
      <c r="H331" s="5" t="s">
        <v>1787</v>
      </c>
      <c r="J331" s="5" t="s">
        <v>2879</v>
      </c>
    </row>
    <row r="332" spans="1:10">
      <c r="A332" s="5">
        <v>331</v>
      </c>
      <c r="B332" s="5" t="s">
        <v>1444</v>
      </c>
      <c r="C332" s="5" t="s">
        <v>168</v>
      </c>
      <c r="D332" s="5" t="s">
        <v>2704</v>
      </c>
      <c r="E332" s="5" t="s">
        <v>2705</v>
      </c>
      <c r="F332" s="5" t="s">
        <v>2706</v>
      </c>
      <c r="G332" s="5" t="s">
        <v>1555</v>
      </c>
      <c r="H332" s="5" t="s">
        <v>2707</v>
      </c>
      <c r="J332" s="5" t="s">
        <v>2879</v>
      </c>
    </row>
    <row r="333" spans="1:10">
      <c r="A333" s="5">
        <v>332</v>
      </c>
      <c r="B333" s="5" t="s">
        <v>1444</v>
      </c>
      <c r="C333" s="5" t="s">
        <v>168</v>
      </c>
      <c r="D333" s="5" t="s">
        <v>2708</v>
      </c>
      <c r="E333" s="5" t="s">
        <v>2709</v>
      </c>
      <c r="F333" s="5" t="s">
        <v>2710</v>
      </c>
      <c r="G333" s="5" t="s">
        <v>1457</v>
      </c>
      <c r="H333" s="5" t="s">
        <v>2711</v>
      </c>
      <c r="J333" s="5" t="s">
        <v>2879</v>
      </c>
    </row>
    <row r="334" spans="1:10">
      <c r="A334" s="5">
        <v>333</v>
      </c>
      <c r="B334" s="5" t="s">
        <v>1444</v>
      </c>
      <c r="C334" s="5" t="s">
        <v>168</v>
      </c>
      <c r="D334" s="5" t="s">
        <v>2712</v>
      </c>
      <c r="E334" s="5" t="s">
        <v>2713</v>
      </c>
      <c r="F334" s="5" t="s">
        <v>2714</v>
      </c>
      <c r="G334" s="5" t="s">
        <v>1457</v>
      </c>
      <c r="J334" s="5" t="s">
        <v>2879</v>
      </c>
    </row>
    <row r="335" spans="1:10">
      <c r="A335" s="5">
        <v>334</v>
      </c>
      <c r="B335" s="5" t="s">
        <v>1444</v>
      </c>
      <c r="C335" s="5" t="s">
        <v>168</v>
      </c>
      <c r="D335" s="5" t="s">
        <v>2715</v>
      </c>
      <c r="E335" s="5" t="s">
        <v>2716</v>
      </c>
      <c r="F335" s="5" t="s">
        <v>2717</v>
      </c>
      <c r="G335" s="5" t="s">
        <v>1657</v>
      </c>
      <c r="J335" s="5" t="s">
        <v>2879</v>
      </c>
    </row>
    <row r="336" spans="1:10">
      <c r="A336" s="5">
        <v>335</v>
      </c>
      <c r="B336" s="5" t="s">
        <v>1444</v>
      </c>
      <c r="C336" s="5" t="s">
        <v>168</v>
      </c>
      <c r="D336" s="5" t="s">
        <v>2718</v>
      </c>
      <c r="E336" s="5" t="s">
        <v>2719</v>
      </c>
      <c r="F336" s="5" t="s">
        <v>2720</v>
      </c>
      <c r="G336" s="5" t="s">
        <v>1657</v>
      </c>
      <c r="H336" s="5" t="s">
        <v>2721</v>
      </c>
      <c r="J336" s="5" t="s">
        <v>2879</v>
      </c>
    </row>
    <row r="337" spans="1:10">
      <c r="A337" s="5">
        <v>336</v>
      </c>
      <c r="B337" s="5" t="s">
        <v>1444</v>
      </c>
      <c r="C337" s="5" t="s">
        <v>168</v>
      </c>
      <c r="D337" s="5" t="s">
        <v>2722</v>
      </c>
      <c r="E337" s="5" t="s">
        <v>2723</v>
      </c>
      <c r="F337" s="5" t="s">
        <v>2724</v>
      </c>
      <c r="G337" s="5" t="s">
        <v>1492</v>
      </c>
      <c r="J337" s="5" t="s">
        <v>2879</v>
      </c>
    </row>
    <row r="338" spans="1:10">
      <c r="A338" s="5">
        <v>337</v>
      </c>
      <c r="B338" s="5" t="s">
        <v>1444</v>
      </c>
      <c r="C338" s="5" t="s">
        <v>168</v>
      </c>
      <c r="D338" s="5" t="s">
        <v>2725</v>
      </c>
      <c r="E338" s="5" t="s">
        <v>2726</v>
      </c>
      <c r="F338" s="5" t="s">
        <v>2727</v>
      </c>
      <c r="G338" s="5" t="s">
        <v>1538</v>
      </c>
      <c r="H338" s="5" t="s">
        <v>2728</v>
      </c>
      <c r="J338" s="5" t="s">
        <v>2879</v>
      </c>
    </row>
    <row r="339" spans="1:10">
      <c r="A339" s="5">
        <v>338</v>
      </c>
      <c r="B339" s="5" t="s">
        <v>1444</v>
      </c>
      <c r="C339" s="5" t="s">
        <v>168</v>
      </c>
      <c r="D339" s="5" t="s">
        <v>2729</v>
      </c>
      <c r="E339" s="5" t="s">
        <v>2730</v>
      </c>
      <c r="F339" s="5" t="s">
        <v>2731</v>
      </c>
      <c r="G339" s="5" t="s">
        <v>1471</v>
      </c>
      <c r="J339" s="5" t="s">
        <v>2879</v>
      </c>
    </row>
    <row r="340" spans="1:10">
      <c r="A340" s="5">
        <v>339</v>
      </c>
      <c r="B340" s="5" t="s">
        <v>1444</v>
      </c>
      <c r="C340" s="5" t="s">
        <v>168</v>
      </c>
      <c r="D340" s="5" t="s">
        <v>2732</v>
      </c>
      <c r="E340" s="5" t="s">
        <v>2733</v>
      </c>
      <c r="F340" s="5" t="s">
        <v>2734</v>
      </c>
      <c r="G340" s="5" t="s">
        <v>1739</v>
      </c>
      <c r="H340" s="5" t="s">
        <v>2735</v>
      </c>
      <c r="J340" s="5" t="s">
        <v>2879</v>
      </c>
    </row>
    <row r="341" spans="1:10">
      <c r="A341" s="5">
        <v>340</v>
      </c>
      <c r="B341" s="5" t="s">
        <v>1444</v>
      </c>
      <c r="C341" s="5" t="s">
        <v>168</v>
      </c>
      <c r="D341" s="5" t="s">
        <v>2736</v>
      </c>
      <c r="E341" s="5" t="s">
        <v>2737</v>
      </c>
      <c r="F341" s="5" t="s">
        <v>2738</v>
      </c>
      <c r="G341" s="5" t="s">
        <v>1560</v>
      </c>
      <c r="J341" s="5" t="s">
        <v>2879</v>
      </c>
    </row>
    <row r="342" spans="1:10">
      <c r="A342" s="5">
        <v>341</v>
      </c>
      <c r="B342" s="5" t="s">
        <v>1444</v>
      </c>
      <c r="C342" s="5" t="s">
        <v>168</v>
      </c>
      <c r="D342" s="5" t="s">
        <v>2739</v>
      </c>
      <c r="E342" s="5" t="s">
        <v>2740</v>
      </c>
      <c r="F342" s="5" t="s">
        <v>2741</v>
      </c>
      <c r="G342" s="5" t="s">
        <v>2742</v>
      </c>
      <c r="J342" s="5" t="s">
        <v>2879</v>
      </c>
    </row>
    <row r="343" spans="1:10">
      <c r="A343" s="5">
        <v>342</v>
      </c>
      <c r="B343" s="5" t="s">
        <v>1444</v>
      </c>
      <c r="C343" s="5" t="s">
        <v>168</v>
      </c>
      <c r="D343" s="5" t="s">
        <v>2743</v>
      </c>
      <c r="E343" s="5" t="s">
        <v>2744</v>
      </c>
      <c r="F343" s="5" t="s">
        <v>2745</v>
      </c>
      <c r="G343" s="5" t="s">
        <v>1560</v>
      </c>
      <c r="H343" s="5" t="s">
        <v>2746</v>
      </c>
      <c r="J343" s="5" t="s">
        <v>2879</v>
      </c>
    </row>
    <row r="344" spans="1:10">
      <c r="A344" s="5">
        <v>343</v>
      </c>
      <c r="B344" s="5" t="s">
        <v>1444</v>
      </c>
      <c r="C344" s="5" t="s">
        <v>168</v>
      </c>
      <c r="D344" s="5" t="s">
        <v>2747</v>
      </c>
      <c r="E344" s="5" t="s">
        <v>2748</v>
      </c>
      <c r="F344" s="5" t="s">
        <v>2749</v>
      </c>
      <c r="G344" s="5" t="s">
        <v>1739</v>
      </c>
      <c r="H344" s="5" t="s">
        <v>2750</v>
      </c>
      <c r="J344" s="5" t="s">
        <v>2879</v>
      </c>
    </row>
    <row r="345" spans="1:10">
      <c r="A345" s="5">
        <v>344</v>
      </c>
      <c r="B345" s="5" t="s">
        <v>1444</v>
      </c>
      <c r="C345" s="5" t="s">
        <v>168</v>
      </c>
      <c r="D345" s="5" t="s">
        <v>2751</v>
      </c>
      <c r="E345" s="5" t="s">
        <v>2752</v>
      </c>
      <c r="F345" s="5" t="s">
        <v>2753</v>
      </c>
      <c r="G345" s="5" t="s">
        <v>1543</v>
      </c>
      <c r="J345" s="5" t="s">
        <v>2879</v>
      </c>
    </row>
    <row r="346" spans="1:10">
      <c r="A346" s="5">
        <v>345</v>
      </c>
      <c r="B346" s="5" t="s">
        <v>1444</v>
      </c>
      <c r="C346" s="5" t="s">
        <v>168</v>
      </c>
      <c r="D346" s="5" t="s">
        <v>2754</v>
      </c>
      <c r="E346" s="5" t="s">
        <v>2755</v>
      </c>
      <c r="F346" s="5" t="s">
        <v>2756</v>
      </c>
      <c r="G346" s="5" t="s">
        <v>1471</v>
      </c>
      <c r="H346" s="5" t="s">
        <v>2757</v>
      </c>
      <c r="J346" s="5" t="s">
        <v>2879</v>
      </c>
    </row>
    <row r="347" spans="1:10">
      <c r="A347" s="5">
        <v>346</v>
      </c>
      <c r="B347" s="5" t="s">
        <v>1444</v>
      </c>
      <c r="C347" s="5" t="s">
        <v>168</v>
      </c>
      <c r="D347" s="5" t="s">
        <v>2758</v>
      </c>
      <c r="E347" s="5" t="s">
        <v>2759</v>
      </c>
      <c r="F347" s="5" t="s">
        <v>2760</v>
      </c>
      <c r="G347" s="5" t="s">
        <v>1505</v>
      </c>
      <c r="H347" s="5" t="s">
        <v>2761</v>
      </c>
      <c r="J347" s="5" t="s">
        <v>2879</v>
      </c>
    </row>
    <row r="348" spans="1:10">
      <c r="A348" s="5">
        <v>347</v>
      </c>
      <c r="B348" s="5" t="s">
        <v>1444</v>
      </c>
      <c r="C348" s="5" t="s">
        <v>168</v>
      </c>
      <c r="D348" s="5" t="s">
        <v>2762</v>
      </c>
      <c r="E348" s="5" t="s">
        <v>2763</v>
      </c>
      <c r="F348" s="5" t="s">
        <v>2764</v>
      </c>
      <c r="G348" s="5" t="s">
        <v>1525</v>
      </c>
      <c r="H348" s="5" t="s">
        <v>2765</v>
      </c>
      <c r="J348" s="5" t="s">
        <v>2879</v>
      </c>
    </row>
    <row r="349" spans="1:10">
      <c r="A349" s="5">
        <v>348</v>
      </c>
      <c r="B349" s="5" t="s">
        <v>1444</v>
      </c>
      <c r="C349" s="5" t="s">
        <v>168</v>
      </c>
      <c r="D349" s="5" t="s">
        <v>2766</v>
      </c>
      <c r="E349" s="5" t="s">
        <v>2767</v>
      </c>
      <c r="F349" s="5" t="s">
        <v>2768</v>
      </c>
      <c r="G349" s="5" t="s">
        <v>2769</v>
      </c>
      <c r="H349" s="5" t="s">
        <v>2770</v>
      </c>
      <c r="J349" s="5" t="s">
        <v>2879</v>
      </c>
    </row>
    <row r="350" spans="1:10">
      <c r="A350" s="5">
        <v>349</v>
      </c>
      <c r="B350" s="5" t="s">
        <v>1444</v>
      </c>
      <c r="C350" s="5" t="s">
        <v>168</v>
      </c>
      <c r="D350" s="5" t="s">
        <v>2771</v>
      </c>
      <c r="E350" s="5" t="s">
        <v>2772</v>
      </c>
      <c r="F350" s="5" t="s">
        <v>2773</v>
      </c>
      <c r="G350" s="5" t="s">
        <v>2774</v>
      </c>
      <c r="H350" s="5" t="s">
        <v>2775</v>
      </c>
      <c r="J350" s="5" t="s">
        <v>2879</v>
      </c>
    </row>
    <row r="351" spans="1:10">
      <c r="A351" s="5">
        <v>350</v>
      </c>
      <c r="B351" s="5" t="s">
        <v>1444</v>
      </c>
      <c r="C351" s="5" t="s">
        <v>168</v>
      </c>
      <c r="D351" s="5" t="s">
        <v>2776</v>
      </c>
      <c r="E351" s="5" t="s">
        <v>2777</v>
      </c>
      <c r="F351" s="5" t="s">
        <v>2773</v>
      </c>
      <c r="G351" s="5" t="s">
        <v>2778</v>
      </c>
      <c r="J351" s="5" t="s">
        <v>2879</v>
      </c>
    </row>
    <row r="352" spans="1:10">
      <c r="A352" s="5">
        <v>351</v>
      </c>
      <c r="B352" s="5" t="s">
        <v>1444</v>
      </c>
      <c r="C352" s="5" t="s">
        <v>168</v>
      </c>
      <c r="D352" s="5" t="s">
        <v>2779</v>
      </c>
      <c r="E352" s="5" t="s">
        <v>2780</v>
      </c>
      <c r="F352" s="5" t="s">
        <v>2781</v>
      </c>
      <c r="G352" s="5" t="s">
        <v>1543</v>
      </c>
      <c r="H352" s="5" t="s">
        <v>2782</v>
      </c>
      <c r="J352" s="5" t="s">
        <v>2879</v>
      </c>
    </row>
    <row r="353" spans="1:10">
      <c r="A353" s="5">
        <v>352</v>
      </c>
      <c r="B353" s="5" t="s">
        <v>1444</v>
      </c>
      <c r="C353" s="5" t="s">
        <v>168</v>
      </c>
      <c r="D353" s="5" t="s">
        <v>2783</v>
      </c>
      <c r="E353" s="5" t="s">
        <v>2784</v>
      </c>
      <c r="F353" s="5" t="s">
        <v>2785</v>
      </c>
      <c r="G353" s="5" t="s">
        <v>2786</v>
      </c>
      <c r="J353" s="5" t="s">
        <v>2879</v>
      </c>
    </row>
    <row r="354" spans="1:10">
      <c r="A354" s="5">
        <v>353</v>
      </c>
      <c r="B354" s="5" t="s">
        <v>1444</v>
      </c>
      <c r="C354" s="5" t="s">
        <v>168</v>
      </c>
      <c r="D354" s="5" t="s">
        <v>2787</v>
      </c>
      <c r="E354" s="5" t="s">
        <v>2788</v>
      </c>
      <c r="F354" s="5" t="s">
        <v>1447</v>
      </c>
      <c r="G354" s="5" t="s">
        <v>2789</v>
      </c>
      <c r="H354" s="5" t="s">
        <v>1453</v>
      </c>
      <c r="J354" s="5" t="s">
        <v>2879</v>
      </c>
    </row>
    <row r="355" spans="1:10">
      <c r="A355" s="5">
        <v>354</v>
      </c>
      <c r="B355" s="5" t="s">
        <v>1444</v>
      </c>
      <c r="C355" s="5" t="s">
        <v>168</v>
      </c>
      <c r="D355" s="5" t="s">
        <v>2790</v>
      </c>
      <c r="E355" s="5" t="s">
        <v>2791</v>
      </c>
      <c r="F355" s="5" t="s">
        <v>2792</v>
      </c>
      <c r="G355" s="5" t="s">
        <v>1571</v>
      </c>
      <c r="H355" s="5" t="s">
        <v>2793</v>
      </c>
      <c r="J355" s="5" t="s">
        <v>2879</v>
      </c>
    </row>
    <row r="356" spans="1:10">
      <c r="A356" s="5">
        <v>355</v>
      </c>
      <c r="B356" s="5" t="s">
        <v>1444</v>
      </c>
      <c r="C356" s="5" t="s">
        <v>168</v>
      </c>
      <c r="D356" s="5" t="s">
        <v>2794</v>
      </c>
      <c r="E356" s="5" t="s">
        <v>2795</v>
      </c>
      <c r="F356" s="5" t="s">
        <v>2796</v>
      </c>
      <c r="G356" s="5" t="s">
        <v>2797</v>
      </c>
      <c r="H356" s="5" t="s">
        <v>1800</v>
      </c>
      <c r="J356" s="5" t="s">
        <v>2879</v>
      </c>
    </row>
    <row r="357" spans="1:10">
      <c r="A357" s="5">
        <v>356</v>
      </c>
      <c r="B357" s="5" t="s">
        <v>1444</v>
      </c>
      <c r="C357" s="5" t="s">
        <v>168</v>
      </c>
      <c r="D357" s="5" t="s">
        <v>2798</v>
      </c>
      <c r="E357" s="5" t="s">
        <v>2799</v>
      </c>
      <c r="F357" s="5" t="s">
        <v>2800</v>
      </c>
      <c r="G357" s="5" t="s">
        <v>1611</v>
      </c>
      <c r="J357" s="5" t="s">
        <v>2879</v>
      </c>
    </row>
    <row r="358" spans="1:10">
      <c r="A358" s="5">
        <v>357</v>
      </c>
      <c r="B358" s="5" t="s">
        <v>1444</v>
      </c>
      <c r="C358" s="5" t="s">
        <v>168</v>
      </c>
      <c r="D358" s="5" t="s">
        <v>2801</v>
      </c>
      <c r="E358" s="5" t="s">
        <v>2802</v>
      </c>
      <c r="F358" s="5" t="s">
        <v>2803</v>
      </c>
      <c r="G358" s="5" t="s">
        <v>1849</v>
      </c>
      <c r="H358" s="5" t="s">
        <v>2804</v>
      </c>
      <c r="J358" s="5" t="s">
        <v>2879</v>
      </c>
    </row>
    <row r="359" spans="1:10">
      <c r="A359" s="5">
        <v>358</v>
      </c>
      <c r="B359" s="5" t="s">
        <v>1444</v>
      </c>
      <c r="C359" s="5" t="s">
        <v>168</v>
      </c>
      <c r="D359" s="5" t="s">
        <v>2805</v>
      </c>
      <c r="E359" s="5" t="s">
        <v>2806</v>
      </c>
      <c r="F359" s="5" t="s">
        <v>2807</v>
      </c>
      <c r="G359" s="5" t="s">
        <v>1457</v>
      </c>
      <c r="H359" s="5" t="s">
        <v>2808</v>
      </c>
      <c r="J359" s="5" t="s">
        <v>2879</v>
      </c>
    </row>
    <row r="360" spans="1:10">
      <c r="A360" s="5">
        <v>359</v>
      </c>
      <c r="B360" s="5" t="s">
        <v>1444</v>
      </c>
      <c r="C360" s="5" t="s">
        <v>168</v>
      </c>
      <c r="D360" s="5" t="s">
        <v>2809</v>
      </c>
      <c r="E360" s="5" t="s">
        <v>2810</v>
      </c>
      <c r="F360" s="5" t="s">
        <v>2811</v>
      </c>
      <c r="G360" s="5" t="s">
        <v>2812</v>
      </c>
      <c r="H360" s="5" t="s">
        <v>2813</v>
      </c>
      <c r="J360" s="5" t="s">
        <v>2879</v>
      </c>
    </row>
    <row r="361" spans="1:10">
      <c r="A361" s="5">
        <v>360</v>
      </c>
      <c r="B361" s="5" t="s">
        <v>1444</v>
      </c>
      <c r="C361" s="5" t="s">
        <v>168</v>
      </c>
      <c r="D361" s="5" t="s">
        <v>2814</v>
      </c>
      <c r="E361" s="5" t="s">
        <v>2815</v>
      </c>
      <c r="F361" s="5" t="s">
        <v>2816</v>
      </c>
      <c r="G361" s="5" t="s">
        <v>1734</v>
      </c>
      <c r="H361" s="5" t="s">
        <v>2817</v>
      </c>
      <c r="J361" s="5" t="s">
        <v>2879</v>
      </c>
    </row>
    <row r="362" spans="1:10">
      <c r="A362" s="5">
        <v>361</v>
      </c>
      <c r="B362" s="5" t="s">
        <v>1444</v>
      </c>
      <c r="C362" s="5" t="s">
        <v>168</v>
      </c>
      <c r="D362" s="5" t="s">
        <v>2818</v>
      </c>
      <c r="E362" s="5" t="s">
        <v>2819</v>
      </c>
      <c r="F362" s="5" t="s">
        <v>2820</v>
      </c>
      <c r="G362" s="5" t="s">
        <v>1560</v>
      </c>
      <c r="H362" s="5" t="s">
        <v>2821</v>
      </c>
      <c r="J362" s="5" t="s">
        <v>2879</v>
      </c>
    </row>
    <row r="363" spans="1:10">
      <c r="A363" s="5">
        <v>362</v>
      </c>
      <c r="B363" s="5" t="s">
        <v>1444</v>
      </c>
      <c r="C363" s="5" t="s">
        <v>168</v>
      </c>
      <c r="D363" s="5" t="s">
        <v>2822</v>
      </c>
      <c r="E363" s="5" t="s">
        <v>2823</v>
      </c>
      <c r="F363" s="5" t="s">
        <v>2824</v>
      </c>
      <c r="G363" s="5" t="s">
        <v>1538</v>
      </c>
      <c r="H363" s="5" t="s">
        <v>2825</v>
      </c>
      <c r="J363" s="5" t="s">
        <v>2879</v>
      </c>
    </row>
    <row r="364" spans="1:10">
      <c r="A364" s="5">
        <v>363</v>
      </c>
      <c r="B364" s="5" t="s">
        <v>1444</v>
      </c>
      <c r="C364" s="5" t="s">
        <v>168</v>
      </c>
      <c r="D364" s="5" t="s">
        <v>2826</v>
      </c>
      <c r="E364" s="5" t="s">
        <v>2827</v>
      </c>
      <c r="F364" s="5" t="s">
        <v>2828</v>
      </c>
      <c r="G364" s="5" t="s">
        <v>1684</v>
      </c>
      <c r="H364" s="5" t="s">
        <v>2829</v>
      </c>
      <c r="J364" s="5" t="s">
        <v>2879</v>
      </c>
    </row>
    <row r="365" spans="1:10">
      <c r="A365" s="5">
        <v>364</v>
      </c>
      <c r="B365" s="5" t="s">
        <v>1444</v>
      </c>
      <c r="C365" s="5" t="s">
        <v>168</v>
      </c>
      <c r="D365" s="5" t="s">
        <v>2830</v>
      </c>
      <c r="E365" s="5" t="s">
        <v>2831</v>
      </c>
      <c r="F365" s="5" t="s">
        <v>2832</v>
      </c>
      <c r="G365" s="5" t="s">
        <v>1777</v>
      </c>
      <c r="H365" s="5" t="s">
        <v>2833</v>
      </c>
      <c r="J365" s="5" t="s">
        <v>2879</v>
      </c>
    </row>
    <row r="366" spans="1:10">
      <c r="A366" s="5">
        <v>365</v>
      </c>
      <c r="B366" s="5" t="s">
        <v>1444</v>
      </c>
      <c r="C366" s="5" t="s">
        <v>168</v>
      </c>
      <c r="D366" s="5" t="s">
        <v>2834</v>
      </c>
      <c r="E366" s="5" t="s">
        <v>2835</v>
      </c>
      <c r="F366" s="5" t="s">
        <v>2836</v>
      </c>
      <c r="G366" s="5" t="s">
        <v>1461</v>
      </c>
      <c r="H366" s="5" t="s">
        <v>2837</v>
      </c>
      <c r="J366" s="5" t="s">
        <v>2879</v>
      </c>
    </row>
    <row r="367" spans="1:10">
      <c r="A367" s="5">
        <v>366</v>
      </c>
      <c r="B367" s="5" t="s">
        <v>1444</v>
      </c>
      <c r="C367" s="5" t="s">
        <v>168</v>
      </c>
      <c r="D367" s="5" t="s">
        <v>2838</v>
      </c>
      <c r="E367" s="5" t="s">
        <v>2839</v>
      </c>
      <c r="F367" s="5" t="s">
        <v>2840</v>
      </c>
      <c r="G367" s="5" t="s">
        <v>2108</v>
      </c>
      <c r="H367" s="5" t="s">
        <v>2520</v>
      </c>
      <c r="J367" s="5" t="s">
        <v>2879</v>
      </c>
    </row>
    <row r="368" spans="1:10">
      <c r="A368" s="5">
        <v>367</v>
      </c>
      <c r="B368" s="5" t="s">
        <v>1444</v>
      </c>
      <c r="C368" s="5" t="s">
        <v>168</v>
      </c>
      <c r="D368" s="5" t="s">
        <v>2841</v>
      </c>
      <c r="E368" s="5" t="s">
        <v>2842</v>
      </c>
      <c r="F368" s="5" t="s">
        <v>2843</v>
      </c>
      <c r="G368" s="5" t="s">
        <v>1702</v>
      </c>
      <c r="H368" s="5" t="s">
        <v>2844</v>
      </c>
      <c r="J368" s="5" t="s">
        <v>2879</v>
      </c>
    </row>
    <row r="369" spans="1:10">
      <c r="A369" s="5">
        <v>368</v>
      </c>
      <c r="B369" s="5" t="s">
        <v>1444</v>
      </c>
      <c r="C369" s="5" t="s">
        <v>168</v>
      </c>
      <c r="D369" s="5" t="s">
        <v>2845</v>
      </c>
      <c r="E369" s="5" t="s">
        <v>2846</v>
      </c>
      <c r="F369" s="5" t="s">
        <v>2847</v>
      </c>
      <c r="G369" s="5" t="s">
        <v>1689</v>
      </c>
      <c r="H369" s="5" t="s">
        <v>2848</v>
      </c>
      <c r="J369" s="5" t="s">
        <v>2879</v>
      </c>
    </row>
    <row r="370" spans="1:10">
      <c r="A370" s="5">
        <v>369</v>
      </c>
      <c r="B370" s="5" t="s">
        <v>1444</v>
      </c>
      <c r="C370" s="5" t="s">
        <v>168</v>
      </c>
      <c r="D370" s="5" t="s">
        <v>2849</v>
      </c>
      <c r="E370" s="5" t="s">
        <v>2850</v>
      </c>
      <c r="F370" s="5" t="s">
        <v>2851</v>
      </c>
      <c r="G370" s="5" t="s">
        <v>1457</v>
      </c>
      <c r="H370" s="5" t="s">
        <v>2852</v>
      </c>
      <c r="J370" s="5" t="s">
        <v>2879</v>
      </c>
    </row>
    <row r="371" spans="1:10">
      <c r="A371" s="5">
        <v>370</v>
      </c>
      <c r="B371" s="5" t="s">
        <v>1444</v>
      </c>
      <c r="C371" s="5" t="s">
        <v>168</v>
      </c>
      <c r="D371" s="5" t="s">
        <v>2853</v>
      </c>
      <c r="E371" s="5" t="s">
        <v>2854</v>
      </c>
      <c r="F371" s="5" t="s">
        <v>2855</v>
      </c>
      <c r="G371" s="5" t="s">
        <v>1457</v>
      </c>
      <c r="H371" s="5" t="s">
        <v>1627</v>
      </c>
      <c r="J371" s="5" t="s">
        <v>2879</v>
      </c>
    </row>
    <row r="372" spans="1:10">
      <c r="A372" s="5">
        <v>371</v>
      </c>
      <c r="B372" s="5" t="s">
        <v>1444</v>
      </c>
      <c r="C372" s="5" t="s">
        <v>168</v>
      </c>
      <c r="D372" s="5" t="s">
        <v>2856</v>
      </c>
      <c r="E372" s="5" t="s">
        <v>2857</v>
      </c>
      <c r="F372" s="5" t="s">
        <v>2858</v>
      </c>
      <c r="G372" s="5" t="s">
        <v>1631</v>
      </c>
      <c r="H372" s="5" t="s">
        <v>2859</v>
      </c>
      <c r="J372" s="5" t="s">
        <v>2879</v>
      </c>
    </row>
    <row r="373" spans="1:10">
      <c r="A373" s="5">
        <v>372</v>
      </c>
      <c r="B373" s="5" t="s">
        <v>1444</v>
      </c>
      <c r="C373" s="5" t="s">
        <v>168</v>
      </c>
      <c r="D373" s="5" t="s">
        <v>2860</v>
      </c>
      <c r="E373" s="5" t="s">
        <v>2861</v>
      </c>
      <c r="F373" s="5" t="s">
        <v>2862</v>
      </c>
      <c r="G373" s="5" t="s">
        <v>2863</v>
      </c>
      <c r="J373" s="5" t="s">
        <v>2879</v>
      </c>
    </row>
    <row r="374" spans="1:10">
      <c r="A374" s="5">
        <v>373</v>
      </c>
      <c r="B374" s="5" t="s">
        <v>1444</v>
      </c>
      <c r="C374" s="5" t="s">
        <v>168</v>
      </c>
      <c r="D374" s="5" t="s">
        <v>2864</v>
      </c>
      <c r="E374" s="5" t="s">
        <v>2865</v>
      </c>
      <c r="F374" s="5" t="s">
        <v>2866</v>
      </c>
      <c r="G374" s="5" t="s">
        <v>1492</v>
      </c>
      <c r="H374" s="5" t="s">
        <v>2867</v>
      </c>
      <c r="J374" s="5" t="s">
        <v>2879</v>
      </c>
    </row>
    <row r="375" spans="1:10">
      <c r="A375" s="5">
        <v>374</v>
      </c>
      <c r="B375" s="5" t="s">
        <v>1444</v>
      </c>
      <c r="C375" s="5" t="s">
        <v>168</v>
      </c>
      <c r="D375" s="5" t="s">
        <v>2868</v>
      </c>
      <c r="E375" s="5" t="s">
        <v>2869</v>
      </c>
      <c r="F375" s="5" t="s">
        <v>2785</v>
      </c>
      <c r="G375" s="5" t="s">
        <v>2870</v>
      </c>
      <c r="J375" s="5" t="s">
        <v>2879</v>
      </c>
    </row>
    <row r="376" spans="1:10">
      <c r="A376" s="5">
        <v>375</v>
      </c>
      <c r="B376" s="5" t="s">
        <v>1444</v>
      </c>
      <c r="C376" s="5" t="s">
        <v>168</v>
      </c>
      <c r="D376" s="5" t="s">
        <v>2871</v>
      </c>
      <c r="E376" s="5" t="s">
        <v>2872</v>
      </c>
      <c r="F376" s="5" t="s">
        <v>1447</v>
      </c>
      <c r="G376" s="5" t="s">
        <v>2873</v>
      </c>
      <c r="H376" s="5" t="s">
        <v>1453</v>
      </c>
      <c r="J376" s="5" t="s">
        <v>2879</v>
      </c>
    </row>
    <row r="377" spans="1:10">
      <c r="A377" s="5">
        <v>376</v>
      </c>
      <c r="B377" s="5" t="s">
        <v>1444</v>
      </c>
      <c r="C377" s="5" t="s">
        <v>168</v>
      </c>
      <c r="D377" s="5" t="s">
        <v>2874</v>
      </c>
      <c r="E377" s="5" t="s">
        <v>2875</v>
      </c>
      <c r="F377" s="5" t="s">
        <v>2876</v>
      </c>
      <c r="G377" s="5" t="s">
        <v>2877</v>
      </c>
      <c r="H377" s="5" t="s">
        <v>2878</v>
      </c>
      <c r="J377" s="5" t="s">
        <v>2879</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514</v>
      </c>
      <c r="L1" s="361" t="s">
        <v>400</v>
      </c>
      <c r="M1" s="396" t="s">
        <v>513</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61" t="s">
        <v>396</v>
      </c>
      <c r="E4" s="1162"/>
      <c r="F4" s="1162"/>
      <c r="G4" s="1162"/>
      <c r="H4" s="1163"/>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64"/>
      <c r="E6" s="1164"/>
      <c r="F6" s="1165" t="s">
        <v>83</v>
      </c>
      <c r="G6" s="1165"/>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2" t="s">
        <v>16</v>
      </c>
      <c r="E8" s="1152"/>
      <c r="F8" s="1152" t="s">
        <v>397</v>
      </c>
      <c r="G8" s="1152"/>
      <c r="H8" s="1152"/>
      <c r="I8" s="1166" t="s">
        <v>398</v>
      </c>
      <c r="J8" s="1166"/>
      <c r="K8" s="1166"/>
      <c r="L8" s="1166"/>
      <c r="M8" s="212"/>
      <c r="N8" s="212"/>
      <c r="O8" s="212"/>
      <c r="P8" s="212"/>
      <c r="Q8" s="360"/>
      <c r="R8" s="212"/>
      <c r="S8" s="357"/>
      <c r="T8" s="357"/>
      <c r="U8" s="357"/>
      <c r="V8" s="357"/>
    </row>
    <row r="9" spans="1:256" s="126" customFormat="1" ht="20.25" customHeight="1">
      <c r="A9" s="125"/>
      <c r="B9" s="36"/>
      <c r="C9" s="230"/>
      <c r="D9" s="240" t="s">
        <v>91</v>
      </c>
      <c r="E9" s="240" t="s">
        <v>399</v>
      </c>
      <c r="F9" s="1157" t="s">
        <v>91</v>
      </c>
      <c r="G9" s="1158"/>
      <c r="H9" s="241" t="s">
        <v>399</v>
      </c>
      <c r="I9" s="1159" t="s">
        <v>91</v>
      </c>
      <c r="J9" s="1159"/>
      <c r="K9" s="241" t="s">
        <v>399</v>
      </c>
      <c r="L9" s="241" t="s">
        <v>400</v>
      </c>
      <c r="M9" s="212"/>
      <c r="N9" s="212"/>
      <c r="O9" s="212"/>
      <c r="P9" s="212"/>
      <c r="Q9" s="360"/>
      <c r="R9" s="212"/>
      <c r="S9" s="357"/>
      <c r="T9" s="357"/>
      <c r="U9" s="357"/>
      <c r="V9" s="357"/>
    </row>
    <row r="10" spans="1:256" ht="12" customHeight="1">
      <c r="C10" s="249"/>
      <c r="D10" s="355" t="s">
        <v>92</v>
      </c>
      <c r="E10" s="355" t="s">
        <v>48</v>
      </c>
      <c r="F10" s="1160" t="s">
        <v>49</v>
      </c>
      <c r="G10" s="1160"/>
      <c r="H10" s="355" t="s">
        <v>50</v>
      </c>
      <c r="I10" s="1160" t="s">
        <v>67</v>
      </c>
      <c r="J10" s="1160"/>
      <c r="K10" s="355" t="s">
        <v>68</v>
      </c>
      <c r="L10" s="355" t="s">
        <v>182</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521</v>
      </c>
      <c r="N11" s="212"/>
      <c r="O11" s="212"/>
      <c r="P11" s="212" t="s">
        <v>519</v>
      </c>
      <c r="Q11" s="360" t="s">
        <v>520</v>
      </c>
      <c r="R11" s="212" t="s">
        <v>583</v>
      </c>
      <c r="S11" s="357"/>
      <c r="T11" s="357"/>
      <c r="U11" s="357"/>
      <c r="V11" s="357"/>
    </row>
    <row r="12" spans="1:256" s="265" customFormat="1" ht="0.95" customHeight="1">
      <c r="A12" s="89"/>
      <c r="B12" s="186" t="s">
        <v>404</v>
      </c>
      <c r="C12" s="1151"/>
      <c r="D12" s="1152">
        <v>1</v>
      </c>
      <c r="E12" s="1153" t="s">
        <v>2891</v>
      </c>
      <c r="F12" s="1116"/>
      <c r="G12" s="1100">
        <v>0</v>
      </c>
      <c r="H12" s="358"/>
      <c r="I12" s="250"/>
      <c r="J12" s="395" t="s">
        <v>518</v>
      </c>
      <c r="K12" s="734"/>
      <c r="L12" s="266"/>
      <c r="M12" s="830">
        <f>mergeValue(H12)</f>
        <v>0</v>
      </c>
      <c r="N12" s="1009"/>
      <c r="O12" s="1009"/>
      <c r="P12" s="830" t="str">
        <f>IF(ISERROR(MATCH(Q12,MODesc,0)),"n","y")</f>
        <v>n</v>
      </c>
      <c r="Q12" s="1009" t="s">
        <v>2891</v>
      </c>
      <c r="R12" s="830" t="str">
        <f>K12&amp;"("&amp;L12&amp;")"</f>
        <v>()</v>
      </c>
      <c r="S12" s="186"/>
      <c r="T12" s="186"/>
      <c r="U12" s="248"/>
      <c r="V12" s="186"/>
      <c r="W12" s="186"/>
      <c r="X12" s="186"/>
      <c r="Y12" s="264"/>
      <c r="Z12" s="264"/>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7"/>
      <c r="BO12" s="597"/>
      <c r="BP12" s="597"/>
      <c r="BQ12" s="597"/>
      <c r="BR12" s="597"/>
      <c r="BS12" s="597"/>
      <c r="BT12" s="597"/>
      <c r="BU12" s="597"/>
      <c r="BV12" s="264"/>
      <c r="BW12" s="264"/>
      <c r="BX12" s="264"/>
      <c r="BY12" s="264"/>
      <c r="BZ12" s="264"/>
      <c r="CA12" s="264"/>
      <c r="CB12" s="264"/>
      <c r="CC12" s="264"/>
      <c r="CD12" s="264"/>
      <c r="CE12" s="264"/>
    </row>
    <row r="13" spans="1:256" s="265" customFormat="1" ht="0.95" customHeight="1">
      <c r="A13" s="89"/>
      <c r="B13" s="186" t="s">
        <v>404</v>
      </c>
      <c r="C13" s="1151"/>
      <c r="D13" s="1152"/>
      <c r="E13" s="1154"/>
      <c r="F13" s="1155"/>
      <c r="G13" s="1152">
        <v>1</v>
      </c>
      <c r="H13" s="1149" t="s">
        <v>944</v>
      </c>
      <c r="I13" s="250"/>
      <c r="J13" s="395" t="s">
        <v>518</v>
      </c>
      <c r="K13" s="734"/>
      <c r="L13" s="266"/>
      <c r="M13" s="830" t="str">
        <f>mergeValue(H13)</f>
        <v>Город Трехгорный (ЗАТО)</v>
      </c>
      <c r="N13" s="1009"/>
      <c r="O13" s="1009"/>
      <c r="P13" s="1009"/>
      <c r="Q13" s="1009"/>
      <c r="R13" s="830" t="str">
        <f>K13&amp;"("&amp;L13&amp;")"</f>
        <v>()</v>
      </c>
      <c r="S13" s="186"/>
      <c r="T13" s="186"/>
      <c r="U13" s="248"/>
      <c r="V13" s="186"/>
      <c r="W13" s="186"/>
      <c r="X13" s="186"/>
      <c r="Y13" s="264"/>
      <c r="Z13" s="264"/>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264"/>
      <c r="BW13" s="264"/>
      <c r="BX13" s="264"/>
      <c r="BY13" s="264"/>
      <c r="BZ13" s="264"/>
      <c r="CA13" s="264"/>
      <c r="CB13" s="264"/>
      <c r="CC13" s="264"/>
      <c r="CD13" s="264"/>
      <c r="CE13" s="264"/>
    </row>
    <row r="14" spans="1:256" s="265" customFormat="1" ht="15" customHeight="1">
      <c r="A14" s="89"/>
      <c r="B14" s="186" t="s">
        <v>404</v>
      </c>
      <c r="C14" s="1151"/>
      <c r="D14" s="1152"/>
      <c r="E14" s="1154"/>
      <c r="F14" s="1156"/>
      <c r="G14" s="1152"/>
      <c r="H14" s="1150"/>
      <c r="I14" s="1122"/>
      <c r="J14" s="1100">
        <v>1</v>
      </c>
      <c r="K14" s="1115" t="s">
        <v>944</v>
      </c>
      <c r="L14" s="247" t="s">
        <v>945</v>
      </c>
      <c r="M14" s="830" t="str">
        <f>mergeValue(H14)</f>
        <v>Город Трехгорный (ЗАТО)</v>
      </c>
      <c r="N14" s="1009"/>
      <c r="O14" s="1009"/>
      <c r="P14" s="1009"/>
      <c r="Q14" s="1009"/>
      <c r="R14" s="830" t="str">
        <f>K14&amp;" ("&amp;L14&amp;")"</f>
        <v>Город Трехгорный (ЗАТО) (75707000)</v>
      </c>
      <c r="S14" s="186"/>
      <c r="T14" s="186"/>
      <c r="U14" s="248"/>
      <c r="V14" s="186"/>
      <c r="W14" s="186"/>
      <c r="X14" s="186"/>
      <c r="Y14" s="264"/>
      <c r="Z14" s="264"/>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264"/>
      <c r="BW14" s="264"/>
      <c r="BX14" s="264"/>
      <c r="BY14" s="264"/>
      <c r="BZ14" s="264"/>
      <c r="CA14" s="264"/>
      <c r="CB14" s="264"/>
      <c r="CC14" s="264"/>
      <c r="CD14" s="264"/>
      <c r="CE14" s="264"/>
    </row>
    <row r="15" spans="1:256" s="126" customFormat="1" ht="0.95" customHeight="1">
      <c r="A15" s="36"/>
      <c r="B15" s="36" t="s">
        <v>401</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0"/>
  <sheetViews>
    <sheetView showGridLines="0" zoomScaleNormal="100" workbookViewId="0"/>
  </sheetViews>
  <sheetFormatPr defaultRowHeight="11.25"/>
  <cols>
    <col min="1" max="1" width="9.140625" style="1057"/>
  </cols>
  <sheetData>
    <row r="1" spans="1:4">
      <c r="A1" s="1057" t="s">
        <v>1420</v>
      </c>
      <c r="B1" t="s">
        <v>513</v>
      </c>
      <c r="C1" t="s">
        <v>514</v>
      </c>
      <c r="D1" t="s">
        <v>1419</v>
      </c>
    </row>
    <row r="2" spans="1:4">
      <c r="A2" s="1057">
        <v>1</v>
      </c>
      <c r="B2" t="s">
        <v>784</v>
      </c>
      <c r="C2" t="s">
        <v>784</v>
      </c>
      <c r="D2" t="s">
        <v>785</v>
      </c>
    </row>
    <row r="3" spans="1:4">
      <c r="A3" s="1057">
        <v>2</v>
      </c>
      <c r="B3" t="s">
        <v>784</v>
      </c>
      <c r="C3" t="s">
        <v>786</v>
      </c>
      <c r="D3" t="s">
        <v>787</v>
      </c>
    </row>
    <row r="4" spans="1:4">
      <c r="A4" s="1057">
        <v>3</v>
      </c>
      <c r="B4" t="s">
        <v>784</v>
      </c>
      <c r="C4" t="s">
        <v>788</v>
      </c>
      <c r="D4" t="s">
        <v>789</v>
      </c>
    </row>
    <row r="5" spans="1:4">
      <c r="A5" s="1057">
        <v>4</v>
      </c>
      <c r="B5" t="s">
        <v>784</v>
      </c>
      <c r="C5" t="s">
        <v>790</v>
      </c>
      <c r="D5" t="s">
        <v>791</v>
      </c>
    </row>
    <row r="6" spans="1:4">
      <c r="A6" s="1057">
        <v>5</v>
      </c>
      <c r="B6" t="s">
        <v>784</v>
      </c>
      <c r="C6" t="s">
        <v>792</v>
      </c>
      <c r="D6" t="s">
        <v>793</v>
      </c>
    </row>
    <row r="7" spans="1:4">
      <c r="A7" s="1057">
        <v>6</v>
      </c>
      <c r="B7" t="s">
        <v>784</v>
      </c>
      <c r="C7" t="s">
        <v>794</v>
      </c>
      <c r="D7" t="s">
        <v>795</v>
      </c>
    </row>
    <row r="8" spans="1:4">
      <c r="A8" s="1057">
        <v>7</v>
      </c>
      <c r="B8" t="s">
        <v>784</v>
      </c>
      <c r="C8" t="s">
        <v>796</v>
      </c>
      <c r="D8" t="s">
        <v>797</v>
      </c>
    </row>
    <row r="9" spans="1:4">
      <c r="A9" s="1057">
        <v>8</v>
      </c>
      <c r="B9" t="s">
        <v>784</v>
      </c>
      <c r="C9" t="s">
        <v>798</v>
      </c>
      <c r="D9" t="s">
        <v>799</v>
      </c>
    </row>
    <row r="10" spans="1:4">
      <c r="A10" s="1057">
        <v>9</v>
      </c>
      <c r="B10" t="s">
        <v>784</v>
      </c>
      <c r="C10" t="s">
        <v>800</v>
      </c>
      <c r="D10" t="s">
        <v>801</v>
      </c>
    </row>
    <row r="11" spans="1:4">
      <c r="A11" s="1057">
        <v>10</v>
      </c>
      <c r="B11" t="s">
        <v>784</v>
      </c>
      <c r="C11" t="s">
        <v>802</v>
      </c>
      <c r="D11" t="s">
        <v>803</v>
      </c>
    </row>
    <row r="12" spans="1:4">
      <c r="A12" s="1057">
        <v>11</v>
      </c>
      <c r="B12" t="s">
        <v>784</v>
      </c>
      <c r="C12" t="s">
        <v>804</v>
      </c>
      <c r="D12" t="s">
        <v>805</v>
      </c>
    </row>
    <row r="13" spans="1:4">
      <c r="A13" s="1057">
        <v>12</v>
      </c>
      <c r="B13" t="s">
        <v>806</v>
      </c>
      <c r="C13" t="s">
        <v>808</v>
      </c>
      <c r="D13" t="s">
        <v>809</v>
      </c>
    </row>
    <row r="14" spans="1:4">
      <c r="A14" s="1057">
        <v>13</v>
      </c>
      <c r="B14" t="s">
        <v>806</v>
      </c>
      <c r="C14" t="s">
        <v>806</v>
      </c>
      <c r="D14" t="s">
        <v>807</v>
      </c>
    </row>
    <row r="15" spans="1:4">
      <c r="A15" s="1057">
        <v>14</v>
      </c>
      <c r="B15" t="s">
        <v>806</v>
      </c>
      <c r="C15" t="s">
        <v>810</v>
      </c>
      <c r="D15" t="s">
        <v>811</v>
      </c>
    </row>
    <row r="16" spans="1:4">
      <c r="A16" s="1057">
        <v>15</v>
      </c>
      <c r="B16" t="s">
        <v>806</v>
      </c>
      <c r="C16" t="s">
        <v>812</v>
      </c>
      <c r="D16" t="s">
        <v>813</v>
      </c>
    </row>
    <row r="17" spans="1:4">
      <c r="A17" s="1057">
        <v>16</v>
      </c>
      <c r="B17" t="s">
        <v>806</v>
      </c>
      <c r="C17" t="s">
        <v>814</v>
      </c>
      <c r="D17" t="s">
        <v>815</v>
      </c>
    </row>
    <row r="18" spans="1:4">
      <c r="A18" s="1057">
        <v>17</v>
      </c>
      <c r="B18" t="s">
        <v>806</v>
      </c>
      <c r="C18" t="s">
        <v>816</v>
      </c>
      <c r="D18" t="s">
        <v>817</v>
      </c>
    </row>
    <row r="19" spans="1:4">
      <c r="A19" s="1057">
        <v>18</v>
      </c>
      <c r="B19" t="s">
        <v>806</v>
      </c>
      <c r="C19" t="s">
        <v>818</v>
      </c>
      <c r="D19" t="s">
        <v>819</v>
      </c>
    </row>
    <row r="20" spans="1:4">
      <c r="A20" s="1057">
        <v>19</v>
      </c>
      <c r="B20" t="s">
        <v>806</v>
      </c>
      <c r="C20" t="s">
        <v>820</v>
      </c>
      <c r="D20" t="s">
        <v>821</v>
      </c>
    </row>
    <row r="21" spans="1:4">
      <c r="A21" s="1057">
        <v>20</v>
      </c>
      <c r="B21" t="s">
        <v>806</v>
      </c>
      <c r="C21" t="s">
        <v>822</v>
      </c>
      <c r="D21" t="s">
        <v>823</v>
      </c>
    </row>
    <row r="22" spans="1:4">
      <c r="A22" s="1057">
        <v>21</v>
      </c>
      <c r="B22" t="s">
        <v>806</v>
      </c>
      <c r="C22" t="s">
        <v>824</v>
      </c>
      <c r="D22" t="s">
        <v>825</v>
      </c>
    </row>
    <row r="23" spans="1:4">
      <c r="A23" s="1057">
        <v>22</v>
      </c>
      <c r="B23" t="s">
        <v>806</v>
      </c>
      <c r="C23" t="s">
        <v>826</v>
      </c>
      <c r="D23" t="s">
        <v>827</v>
      </c>
    </row>
    <row r="24" spans="1:4">
      <c r="A24" s="1057">
        <v>23</v>
      </c>
      <c r="B24" t="s">
        <v>806</v>
      </c>
      <c r="C24" t="s">
        <v>828</v>
      </c>
      <c r="D24" t="s">
        <v>829</v>
      </c>
    </row>
    <row r="25" spans="1:4">
      <c r="A25" s="1057">
        <v>24</v>
      </c>
      <c r="B25" t="s">
        <v>806</v>
      </c>
      <c r="C25" t="s">
        <v>830</v>
      </c>
      <c r="D25" t="s">
        <v>831</v>
      </c>
    </row>
    <row r="26" spans="1:4">
      <c r="A26" s="1057">
        <v>25</v>
      </c>
      <c r="B26" t="s">
        <v>832</v>
      </c>
      <c r="C26" t="s">
        <v>832</v>
      </c>
      <c r="D26" t="s">
        <v>833</v>
      </c>
    </row>
    <row r="27" spans="1:4">
      <c r="A27" s="1057">
        <v>26</v>
      </c>
      <c r="B27" t="s">
        <v>832</v>
      </c>
      <c r="C27" t="s">
        <v>834</v>
      </c>
      <c r="D27" t="s">
        <v>835</v>
      </c>
    </row>
    <row r="28" spans="1:4">
      <c r="A28" s="1057">
        <v>27</v>
      </c>
      <c r="B28" t="s">
        <v>832</v>
      </c>
      <c r="C28" t="s">
        <v>836</v>
      </c>
      <c r="D28" t="s">
        <v>837</v>
      </c>
    </row>
    <row r="29" spans="1:4">
      <c r="A29" s="1057">
        <v>28</v>
      </c>
      <c r="B29" t="s">
        <v>832</v>
      </c>
      <c r="C29" t="s">
        <v>838</v>
      </c>
      <c r="D29" t="s">
        <v>839</v>
      </c>
    </row>
    <row r="30" spans="1:4">
      <c r="A30" s="1057">
        <v>29</v>
      </c>
      <c r="B30" t="s">
        <v>832</v>
      </c>
      <c r="C30" t="s">
        <v>840</v>
      </c>
      <c r="D30" t="s">
        <v>841</v>
      </c>
    </row>
    <row r="31" spans="1:4">
      <c r="A31" s="1057">
        <v>30</v>
      </c>
      <c r="B31" t="s">
        <v>832</v>
      </c>
      <c r="C31" t="s">
        <v>842</v>
      </c>
      <c r="D31" t="s">
        <v>843</v>
      </c>
    </row>
    <row r="32" spans="1:4">
      <c r="A32" s="1057">
        <v>31</v>
      </c>
      <c r="B32" t="s">
        <v>832</v>
      </c>
      <c r="C32" t="s">
        <v>844</v>
      </c>
      <c r="D32" t="s">
        <v>845</v>
      </c>
    </row>
    <row r="33" spans="1:4">
      <c r="A33" s="1057">
        <v>32</v>
      </c>
      <c r="B33" t="s">
        <v>832</v>
      </c>
      <c r="C33" t="s">
        <v>846</v>
      </c>
      <c r="D33" t="s">
        <v>847</v>
      </c>
    </row>
    <row r="34" spans="1:4">
      <c r="A34" s="1057">
        <v>33</v>
      </c>
      <c r="B34" t="s">
        <v>832</v>
      </c>
      <c r="C34" t="s">
        <v>848</v>
      </c>
      <c r="D34" t="s">
        <v>849</v>
      </c>
    </row>
    <row r="35" spans="1:4">
      <c r="A35" s="1057">
        <v>34</v>
      </c>
      <c r="B35" t="s">
        <v>832</v>
      </c>
      <c r="C35" t="s">
        <v>850</v>
      </c>
      <c r="D35" t="s">
        <v>851</v>
      </c>
    </row>
    <row r="36" spans="1:4">
      <c r="A36" s="1057">
        <v>35</v>
      </c>
      <c r="B36" t="s">
        <v>852</v>
      </c>
      <c r="C36" t="s">
        <v>854</v>
      </c>
      <c r="D36" t="s">
        <v>855</v>
      </c>
    </row>
    <row r="37" spans="1:4">
      <c r="A37" s="1057">
        <v>36</v>
      </c>
      <c r="B37" t="s">
        <v>852</v>
      </c>
      <c r="C37" t="s">
        <v>856</v>
      </c>
      <c r="D37" t="s">
        <v>857</v>
      </c>
    </row>
    <row r="38" spans="1:4">
      <c r="A38" s="1057">
        <v>37</v>
      </c>
      <c r="B38" t="s">
        <v>852</v>
      </c>
      <c r="C38" t="s">
        <v>858</v>
      </c>
      <c r="D38" t="s">
        <v>859</v>
      </c>
    </row>
    <row r="39" spans="1:4">
      <c r="A39" s="1057">
        <v>38</v>
      </c>
      <c r="B39" t="s">
        <v>852</v>
      </c>
      <c r="C39" t="s">
        <v>860</v>
      </c>
      <c r="D39" t="s">
        <v>861</v>
      </c>
    </row>
    <row r="40" spans="1:4">
      <c r="A40" s="1057">
        <v>39</v>
      </c>
      <c r="B40" t="s">
        <v>852</v>
      </c>
      <c r="C40" t="s">
        <v>852</v>
      </c>
      <c r="D40" t="s">
        <v>853</v>
      </c>
    </row>
    <row r="41" spans="1:4">
      <c r="A41" s="1057">
        <v>40</v>
      </c>
      <c r="B41" t="s">
        <v>852</v>
      </c>
      <c r="C41" t="s">
        <v>862</v>
      </c>
      <c r="D41" t="s">
        <v>863</v>
      </c>
    </row>
    <row r="42" spans="1:4">
      <c r="A42" s="1057">
        <v>41</v>
      </c>
      <c r="B42" t="s">
        <v>852</v>
      </c>
      <c r="C42" t="s">
        <v>864</v>
      </c>
      <c r="D42" t="s">
        <v>865</v>
      </c>
    </row>
    <row r="43" spans="1:4">
      <c r="A43" s="1057">
        <v>42</v>
      </c>
      <c r="B43" t="s">
        <v>852</v>
      </c>
      <c r="C43" t="s">
        <v>866</v>
      </c>
      <c r="D43" t="s">
        <v>867</v>
      </c>
    </row>
    <row r="44" spans="1:4">
      <c r="A44" s="1057">
        <v>43</v>
      </c>
      <c r="B44" t="s">
        <v>852</v>
      </c>
      <c r="C44" t="s">
        <v>868</v>
      </c>
      <c r="D44" t="s">
        <v>869</v>
      </c>
    </row>
    <row r="45" spans="1:4">
      <c r="A45" s="1057">
        <v>44</v>
      </c>
      <c r="B45" t="s">
        <v>852</v>
      </c>
      <c r="C45" t="s">
        <v>870</v>
      </c>
      <c r="D45" t="s">
        <v>871</v>
      </c>
    </row>
    <row r="46" spans="1:4">
      <c r="A46" s="1057">
        <v>45</v>
      </c>
      <c r="B46" t="s">
        <v>852</v>
      </c>
      <c r="C46" t="s">
        <v>872</v>
      </c>
      <c r="D46" t="s">
        <v>873</v>
      </c>
    </row>
    <row r="47" spans="1:4">
      <c r="A47" s="1057">
        <v>46</v>
      </c>
      <c r="B47" t="s">
        <v>852</v>
      </c>
      <c r="C47" t="s">
        <v>874</v>
      </c>
      <c r="D47" t="s">
        <v>875</v>
      </c>
    </row>
    <row r="48" spans="1:4">
      <c r="A48" s="1057">
        <v>47</v>
      </c>
      <c r="B48" t="s">
        <v>876</v>
      </c>
      <c r="C48" t="s">
        <v>878</v>
      </c>
      <c r="D48" t="s">
        <v>879</v>
      </c>
    </row>
    <row r="49" spans="1:4">
      <c r="A49" s="1057">
        <v>48</v>
      </c>
      <c r="B49" t="s">
        <v>876</v>
      </c>
      <c r="C49" t="s">
        <v>880</v>
      </c>
      <c r="D49" t="s">
        <v>881</v>
      </c>
    </row>
    <row r="50" spans="1:4">
      <c r="A50" s="1057">
        <v>49</v>
      </c>
      <c r="B50" t="s">
        <v>876</v>
      </c>
      <c r="C50" t="s">
        <v>882</v>
      </c>
      <c r="D50" t="s">
        <v>883</v>
      </c>
    </row>
    <row r="51" spans="1:4">
      <c r="A51" s="1057">
        <v>50</v>
      </c>
      <c r="B51" t="s">
        <v>876</v>
      </c>
      <c r="C51" t="s">
        <v>876</v>
      </c>
      <c r="D51" t="s">
        <v>877</v>
      </c>
    </row>
    <row r="52" spans="1:4">
      <c r="A52" s="1057">
        <v>51</v>
      </c>
      <c r="B52" t="s">
        <v>876</v>
      </c>
      <c r="C52" t="s">
        <v>884</v>
      </c>
      <c r="D52" t="s">
        <v>885</v>
      </c>
    </row>
    <row r="53" spans="1:4">
      <c r="A53" s="1057">
        <v>52</v>
      </c>
      <c r="B53" t="s">
        <v>876</v>
      </c>
      <c r="C53" t="s">
        <v>886</v>
      </c>
      <c r="D53" t="s">
        <v>887</v>
      </c>
    </row>
    <row r="54" spans="1:4">
      <c r="A54" s="1057">
        <v>53</v>
      </c>
      <c r="B54" t="s">
        <v>876</v>
      </c>
      <c r="C54" t="s">
        <v>888</v>
      </c>
      <c r="D54" t="s">
        <v>889</v>
      </c>
    </row>
    <row r="55" spans="1:4">
      <c r="A55" s="1057">
        <v>54</v>
      </c>
      <c r="B55" t="s">
        <v>876</v>
      </c>
      <c r="C55" t="s">
        <v>890</v>
      </c>
      <c r="D55" t="s">
        <v>891</v>
      </c>
    </row>
    <row r="56" spans="1:4">
      <c r="A56" s="1057">
        <v>55</v>
      </c>
      <c r="B56" t="s">
        <v>876</v>
      </c>
      <c r="C56" t="s">
        <v>892</v>
      </c>
      <c r="D56" t="s">
        <v>893</v>
      </c>
    </row>
    <row r="57" spans="1:4">
      <c r="A57" s="1057">
        <v>56</v>
      </c>
      <c r="B57" t="s">
        <v>876</v>
      </c>
      <c r="C57" t="s">
        <v>894</v>
      </c>
      <c r="D57" t="s">
        <v>895</v>
      </c>
    </row>
    <row r="58" spans="1:4">
      <c r="A58" s="1057">
        <v>57</v>
      </c>
      <c r="B58" t="s">
        <v>876</v>
      </c>
      <c r="C58" t="s">
        <v>896</v>
      </c>
      <c r="D58" t="s">
        <v>897</v>
      </c>
    </row>
    <row r="59" spans="1:4">
      <c r="A59" s="1057">
        <v>58</v>
      </c>
      <c r="B59" t="s">
        <v>876</v>
      </c>
      <c r="C59" t="s">
        <v>898</v>
      </c>
      <c r="D59" t="s">
        <v>899</v>
      </c>
    </row>
    <row r="60" spans="1:4">
      <c r="A60" s="1057">
        <v>59</v>
      </c>
      <c r="B60" t="s">
        <v>876</v>
      </c>
      <c r="C60" t="s">
        <v>900</v>
      </c>
      <c r="D60" t="s">
        <v>901</v>
      </c>
    </row>
    <row r="61" spans="1:4">
      <c r="A61" s="1057">
        <v>60</v>
      </c>
      <c r="B61" t="s">
        <v>876</v>
      </c>
      <c r="C61" t="s">
        <v>902</v>
      </c>
      <c r="D61" t="s">
        <v>903</v>
      </c>
    </row>
    <row r="62" spans="1:4">
      <c r="A62" s="1057">
        <v>61</v>
      </c>
      <c r="B62" t="s">
        <v>904</v>
      </c>
      <c r="C62" t="s">
        <v>904</v>
      </c>
      <c r="D62" t="s">
        <v>905</v>
      </c>
    </row>
    <row r="63" spans="1:4">
      <c r="A63" s="1057">
        <v>62</v>
      </c>
      <c r="B63" t="s">
        <v>904</v>
      </c>
      <c r="C63" t="s">
        <v>906</v>
      </c>
      <c r="D63" t="s">
        <v>907</v>
      </c>
    </row>
    <row r="64" spans="1:4">
      <c r="A64" s="1057">
        <v>63</v>
      </c>
      <c r="B64" t="s">
        <v>904</v>
      </c>
      <c r="C64" t="s">
        <v>908</v>
      </c>
      <c r="D64" t="s">
        <v>909</v>
      </c>
    </row>
    <row r="65" spans="1:4">
      <c r="A65" s="1057">
        <v>64</v>
      </c>
      <c r="B65" t="s">
        <v>904</v>
      </c>
      <c r="C65" t="s">
        <v>910</v>
      </c>
      <c r="D65" t="s">
        <v>911</v>
      </c>
    </row>
    <row r="66" spans="1:4">
      <c r="A66" s="1057">
        <v>65</v>
      </c>
      <c r="B66" t="s">
        <v>904</v>
      </c>
      <c r="C66" t="s">
        <v>912</v>
      </c>
      <c r="D66" t="s">
        <v>913</v>
      </c>
    </row>
    <row r="67" spans="1:4">
      <c r="A67" s="1057">
        <v>66</v>
      </c>
      <c r="B67" t="s">
        <v>904</v>
      </c>
      <c r="C67" t="s">
        <v>914</v>
      </c>
      <c r="D67" t="s">
        <v>915</v>
      </c>
    </row>
    <row r="68" spans="1:4">
      <c r="A68" s="1057">
        <v>67</v>
      </c>
      <c r="B68" t="s">
        <v>904</v>
      </c>
      <c r="C68" t="s">
        <v>916</v>
      </c>
      <c r="D68" t="s">
        <v>917</v>
      </c>
    </row>
    <row r="69" spans="1:4">
      <c r="A69" s="1057">
        <v>68</v>
      </c>
      <c r="B69" t="s">
        <v>904</v>
      </c>
      <c r="C69" t="s">
        <v>918</v>
      </c>
      <c r="D69" t="s">
        <v>919</v>
      </c>
    </row>
    <row r="70" spans="1:4">
      <c r="A70" s="1057">
        <v>69</v>
      </c>
      <c r="B70" t="s">
        <v>904</v>
      </c>
      <c r="C70" t="s">
        <v>920</v>
      </c>
      <c r="D70" t="s">
        <v>921</v>
      </c>
    </row>
    <row r="71" spans="1:4">
      <c r="A71" s="1057">
        <v>70</v>
      </c>
      <c r="B71" t="s">
        <v>904</v>
      </c>
      <c r="C71" t="s">
        <v>922</v>
      </c>
      <c r="D71" t="s">
        <v>923</v>
      </c>
    </row>
    <row r="72" spans="1:4">
      <c r="A72" s="1057">
        <v>71</v>
      </c>
      <c r="B72" t="s">
        <v>904</v>
      </c>
      <c r="C72" t="s">
        <v>924</v>
      </c>
      <c r="D72" t="s">
        <v>925</v>
      </c>
    </row>
    <row r="73" spans="1:4">
      <c r="A73" s="1057">
        <v>72</v>
      </c>
      <c r="B73" t="s">
        <v>926</v>
      </c>
      <c r="C73" t="s">
        <v>926</v>
      </c>
      <c r="D73" t="s">
        <v>927</v>
      </c>
    </row>
    <row r="74" spans="1:4">
      <c r="A74" s="1057">
        <v>73</v>
      </c>
      <c r="B74" t="s">
        <v>928</v>
      </c>
      <c r="C74" t="s">
        <v>928</v>
      </c>
      <c r="D74" t="s">
        <v>929</v>
      </c>
    </row>
    <row r="75" spans="1:4">
      <c r="A75" s="1057">
        <v>74</v>
      </c>
      <c r="B75" t="s">
        <v>930</v>
      </c>
      <c r="C75" t="s">
        <v>930</v>
      </c>
      <c r="D75" t="s">
        <v>931</v>
      </c>
    </row>
    <row r="76" spans="1:4">
      <c r="A76" s="1057">
        <v>75</v>
      </c>
      <c r="B76" t="s">
        <v>932</v>
      </c>
      <c r="C76" t="s">
        <v>932</v>
      </c>
      <c r="D76" t="s">
        <v>933</v>
      </c>
    </row>
    <row r="77" spans="1:4">
      <c r="A77" s="1057">
        <v>76</v>
      </c>
      <c r="B77" t="s">
        <v>934</v>
      </c>
      <c r="C77" t="s">
        <v>934</v>
      </c>
      <c r="D77" t="s">
        <v>935</v>
      </c>
    </row>
    <row r="78" spans="1:4">
      <c r="A78" s="1057">
        <v>77</v>
      </c>
      <c r="B78" t="s">
        <v>936</v>
      </c>
      <c r="C78" t="s">
        <v>936</v>
      </c>
      <c r="D78" t="s">
        <v>937</v>
      </c>
    </row>
    <row r="79" spans="1:4">
      <c r="A79" s="1057">
        <v>78</v>
      </c>
      <c r="B79" t="s">
        <v>938</v>
      </c>
      <c r="C79" t="s">
        <v>938</v>
      </c>
      <c r="D79" t="s">
        <v>939</v>
      </c>
    </row>
    <row r="80" spans="1:4">
      <c r="A80" s="1057">
        <v>79</v>
      </c>
      <c r="B80" t="s">
        <v>940</v>
      </c>
      <c r="C80" t="s">
        <v>940</v>
      </c>
      <c r="D80" t="s">
        <v>941</v>
      </c>
    </row>
    <row r="81" spans="1:4">
      <c r="A81" s="1057">
        <v>80</v>
      </c>
      <c r="B81" t="s">
        <v>942</v>
      </c>
      <c r="C81" t="s">
        <v>942</v>
      </c>
      <c r="D81" t="s">
        <v>943</v>
      </c>
    </row>
    <row r="82" spans="1:4">
      <c r="A82" s="1057">
        <v>81</v>
      </c>
      <c r="B82" t="s">
        <v>944</v>
      </c>
      <c r="C82" t="s">
        <v>944</v>
      </c>
      <c r="D82" t="s">
        <v>945</v>
      </c>
    </row>
    <row r="83" spans="1:4">
      <c r="A83" s="1057">
        <v>82</v>
      </c>
      <c r="B83" t="s">
        <v>946</v>
      </c>
      <c r="C83" t="s">
        <v>946</v>
      </c>
      <c r="D83" t="s">
        <v>947</v>
      </c>
    </row>
    <row r="84" spans="1:4">
      <c r="A84" s="1057">
        <v>83</v>
      </c>
      <c r="B84" t="s">
        <v>948</v>
      </c>
      <c r="C84" t="s">
        <v>948</v>
      </c>
      <c r="D84" t="s">
        <v>949</v>
      </c>
    </row>
    <row r="85" spans="1:4">
      <c r="A85" s="1057">
        <v>84</v>
      </c>
      <c r="B85" t="s">
        <v>950</v>
      </c>
      <c r="C85" t="s">
        <v>950</v>
      </c>
      <c r="D85" t="s">
        <v>951</v>
      </c>
    </row>
    <row r="86" spans="1:4">
      <c r="A86" s="1057">
        <v>85</v>
      </c>
      <c r="B86" t="s">
        <v>952</v>
      </c>
      <c r="C86" t="s">
        <v>952</v>
      </c>
      <c r="D86" t="s">
        <v>953</v>
      </c>
    </row>
    <row r="87" spans="1:4">
      <c r="A87" s="1057">
        <v>86</v>
      </c>
      <c r="B87" t="s">
        <v>952</v>
      </c>
      <c r="C87" t="s">
        <v>954</v>
      </c>
      <c r="D87" t="s">
        <v>955</v>
      </c>
    </row>
    <row r="88" spans="1:4">
      <c r="A88" s="1057">
        <v>87</v>
      </c>
      <c r="B88" t="s">
        <v>952</v>
      </c>
      <c r="C88" t="s">
        <v>956</v>
      </c>
      <c r="D88" t="s">
        <v>957</v>
      </c>
    </row>
    <row r="89" spans="1:4">
      <c r="A89" s="1057">
        <v>88</v>
      </c>
      <c r="B89" t="s">
        <v>952</v>
      </c>
      <c r="C89" t="s">
        <v>958</v>
      </c>
      <c r="D89" t="s">
        <v>959</v>
      </c>
    </row>
    <row r="90" spans="1:4">
      <c r="A90" s="1057">
        <v>89</v>
      </c>
      <c r="B90" t="s">
        <v>952</v>
      </c>
      <c r="C90" t="s">
        <v>960</v>
      </c>
      <c r="D90" t="s">
        <v>961</v>
      </c>
    </row>
    <row r="91" spans="1:4">
      <c r="A91" s="1057">
        <v>90</v>
      </c>
      <c r="B91" t="s">
        <v>952</v>
      </c>
      <c r="C91" t="s">
        <v>962</v>
      </c>
      <c r="D91" t="s">
        <v>963</v>
      </c>
    </row>
    <row r="92" spans="1:4">
      <c r="A92" s="1057">
        <v>91</v>
      </c>
      <c r="B92" t="s">
        <v>952</v>
      </c>
      <c r="C92" t="s">
        <v>964</v>
      </c>
      <c r="D92" t="s">
        <v>965</v>
      </c>
    </row>
    <row r="93" spans="1:4">
      <c r="A93" s="1057">
        <v>92</v>
      </c>
      <c r="B93" t="s">
        <v>952</v>
      </c>
      <c r="C93" t="s">
        <v>966</v>
      </c>
      <c r="D93" t="s">
        <v>967</v>
      </c>
    </row>
    <row r="94" spans="1:4">
      <c r="A94" s="1057">
        <v>93</v>
      </c>
      <c r="B94" t="s">
        <v>968</v>
      </c>
      <c r="C94" t="s">
        <v>968</v>
      </c>
      <c r="D94" t="s">
        <v>969</v>
      </c>
    </row>
    <row r="95" spans="1:4">
      <c r="A95" s="1057">
        <v>94</v>
      </c>
      <c r="B95" t="s">
        <v>970</v>
      </c>
      <c r="C95" t="s">
        <v>972</v>
      </c>
      <c r="D95" t="s">
        <v>973</v>
      </c>
    </row>
    <row r="96" spans="1:4">
      <c r="A96" s="1057">
        <v>95</v>
      </c>
      <c r="B96" t="s">
        <v>970</v>
      </c>
      <c r="C96" t="s">
        <v>970</v>
      </c>
      <c r="D96" t="s">
        <v>971</v>
      </c>
    </row>
    <row r="97" spans="1:4">
      <c r="A97" s="1057">
        <v>96</v>
      </c>
      <c r="B97" t="s">
        <v>970</v>
      </c>
      <c r="C97" t="s">
        <v>974</v>
      </c>
      <c r="D97" t="s">
        <v>975</v>
      </c>
    </row>
    <row r="98" spans="1:4">
      <c r="A98" s="1057">
        <v>97</v>
      </c>
      <c r="B98" t="s">
        <v>970</v>
      </c>
      <c r="C98" t="s">
        <v>976</v>
      </c>
      <c r="D98" t="s">
        <v>977</v>
      </c>
    </row>
    <row r="99" spans="1:4">
      <c r="A99" s="1057">
        <v>98</v>
      </c>
      <c r="B99" t="s">
        <v>978</v>
      </c>
      <c r="C99" t="s">
        <v>980</v>
      </c>
      <c r="D99" t="s">
        <v>981</v>
      </c>
    </row>
    <row r="100" spans="1:4">
      <c r="A100" s="1057">
        <v>99</v>
      </c>
      <c r="B100" t="s">
        <v>978</v>
      </c>
      <c r="C100" t="s">
        <v>982</v>
      </c>
      <c r="D100" t="s">
        <v>983</v>
      </c>
    </row>
    <row r="101" spans="1:4">
      <c r="A101" s="1057">
        <v>100</v>
      </c>
      <c r="B101" t="s">
        <v>978</v>
      </c>
      <c r="C101" t="s">
        <v>984</v>
      </c>
      <c r="D101" t="s">
        <v>985</v>
      </c>
    </row>
    <row r="102" spans="1:4">
      <c r="A102" s="1057">
        <v>101</v>
      </c>
      <c r="B102" t="s">
        <v>978</v>
      </c>
      <c r="C102" t="s">
        <v>986</v>
      </c>
      <c r="D102" t="s">
        <v>987</v>
      </c>
    </row>
    <row r="103" spans="1:4">
      <c r="A103" s="1057">
        <v>102</v>
      </c>
      <c r="B103" t="s">
        <v>978</v>
      </c>
      <c r="C103" t="s">
        <v>978</v>
      </c>
      <c r="D103" t="s">
        <v>979</v>
      </c>
    </row>
    <row r="104" spans="1:4">
      <c r="A104" s="1057">
        <v>103</v>
      </c>
      <c r="B104" t="s">
        <v>978</v>
      </c>
      <c r="C104" t="s">
        <v>988</v>
      </c>
      <c r="D104" t="s">
        <v>989</v>
      </c>
    </row>
    <row r="105" spans="1:4">
      <c r="A105" s="1057">
        <v>104</v>
      </c>
      <c r="B105" t="s">
        <v>978</v>
      </c>
      <c r="C105" t="s">
        <v>990</v>
      </c>
      <c r="D105" t="s">
        <v>991</v>
      </c>
    </row>
    <row r="106" spans="1:4">
      <c r="A106" s="1057">
        <v>105</v>
      </c>
      <c r="B106" t="s">
        <v>978</v>
      </c>
      <c r="C106" t="s">
        <v>992</v>
      </c>
      <c r="D106" t="s">
        <v>993</v>
      </c>
    </row>
    <row r="107" spans="1:4">
      <c r="A107" s="1057">
        <v>106</v>
      </c>
      <c r="B107" t="s">
        <v>978</v>
      </c>
      <c r="C107" t="s">
        <v>994</v>
      </c>
      <c r="D107" t="s">
        <v>995</v>
      </c>
    </row>
    <row r="108" spans="1:4">
      <c r="A108" s="1057">
        <v>107</v>
      </c>
      <c r="B108" t="s">
        <v>978</v>
      </c>
      <c r="C108" t="s">
        <v>996</v>
      </c>
      <c r="D108" t="s">
        <v>997</v>
      </c>
    </row>
    <row r="109" spans="1:4">
      <c r="A109" s="1057">
        <v>108</v>
      </c>
      <c r="B109" t="s">
        <v>978</v>
      </c>
      <c r="C109" t="s">
        <v>998</v>
      </c>
      <c r="D109" t="s">
        <v>999</v>
      </c>
    </row>
    <row r="110" spans="1:4">
      <c r="A110" s="1057">
        <v>109</v>
      </c>
      <c r="B110" t="s">
        <v>978</v>
      </c>
      <c r="C110" t="s">
        <v>1000</v>
      </c>
      <c r="D110" t="s">
        <v>1001</v>
      </c>
    </row>
    <row r="111" spans="1:4">
      <c r="A111" s="1057">
        <v>110</v>
      </c>
      <c r="B111" t="s">
        <v>978</v>
      </c>
      <c r="C111" t="s">
        <v>1002</v>
      </c>
      <c r="D111" t="s">
        <v>1003</v>
      </c>
    </row>
    <row r="112" spans="1:4">
      <c r="A112" s="1057">
        <v>111</v>
      </c>
      <c r="B112" t="s">
        <v>1004</v>
      </c>
      <c r="C112" t="s">
        <v>1006</v>
      </c>
      <c r="D112" t="s">
        <v>1007</v>
      </c>
    </row>
    <row r="113" spans="1:4">
      <c r="A113" s="1057">
        <v>112</v>
      </c>
      <c r="B113" t="s">
        <v>1004</v>
      </c>
      <c r="C113" t="s">
        <v>1008</v>
      </c>
      <c r="D113" t="s">
        <v>1009</v>
      </c>
    </row>
    <row r="114" spans="1:4">
      <c r="A114" s="1057">
        <v>113</v>
      </c>
      <c r="B114" t="s">
        <v>1004</v>
      </c>
      <c r="C114" t="s">
        <v>1010</v>
      </c>
      <c r="D114" t="s">
        <v>1011</v>
      </c>
    </row>
    <row r="115" spans="1:4">
      <c r="A115" s="1057">
        <v>114</v>
      </c>
      <c r="B115" t="s">
        <v>1004</v>
      </c>
      <c r="C115" t="s">
        <v>1012</v>
      </c>
      <c r="D115" t="s">
        <v>1013</v>
      </c>
    </row>
    <row r="116" spans="1:4">
      <c r="A116" s="1057">
        <v>115</v>
      </c>
      <c r="B116" t="s">
        <v>1004</v>
      </c>
      <c r="C116" t="s">
        <v>1014</v>
      </c>
      <c r="D116" t="s">
        <v>1015</v>
      </c>
    </row>
    <row r="117" spans="1:4">
      <c r="A117" s="1057">
        <v>116</v>
      </c>
      <c r="B117" t="s">
        <v>1004</v>
      </c>
      <c r="C117" t="s">
        <v>1004</v>
      </c>
      <c r="D117" t="s">
        <v>1005</v>
      </c>
    </row>
    <row r="118" spans="1:4">
      <c r="A118" s="1057">
        <v>117</v>
      </c>
      <c r="B118" t="s">
        <v>1004</v>
      </c>
      <c r="C118" t="s">
        <v>1016</v>
      </c>
      <c r="D118" t="s">
        <v>1017</v>
      </c>
    </row>
    <row r="119" spans="1:4">
      <c r="A119" s="1057">
        <v>118</v>
      </c>
      <c r="B119" t="s">
        <v>1004</v>
      </c>
      <c r="C119" t="s">
        <v>1018</v>
      </c>
      <c r="D119" t="s">
        <v>1019</v>
      </c>
    </row>
    <row r="120" spans="1:4">
      <c r="A120" s="1057">
        <v>119</v>
      </c>
      <c r="B120" t="s">
        <v>1004</v>
      </c>
      <c r="C120" t="s">
        <v>1020</v>
      </c>
      <c r="D120" t="s">
        <v>1021</v>
      </c>
    </row>
    <row r="121" spans="1:4">
      <c r="A121" s="1057">
        <v>120</v>
      </c>
      <c r="B121" t="s">
        <v>1004</v>
      </c>
      <c r="C121" t="s">
        <v>1022</v>
      </c>
      <c r="D121" t="s">
        <v>1023</v>
      </c>
    </row>
    <row r="122" spans="1:4">
      <c r="A122" s="1057">
        <v>121</v>
      </c>
      <c r="B122" t="s">
        <v>1004</v>
      </c>
      <c r="C122" t="s">
        <v>1024</v>
      </c>
      <c r="D122" t="s">
        <v>1025</v>
      </c>
    </row>
    <row r="123" spans="1:4">
      <c r="A123" s="1057">
        <v>122</v>
      </c>
      <c r="B123" t="s">
        <v>1004</v>
      </c>
      <c r="C123" t="s">
        <v>1026</v>
      </c>
      <c r="D123" t="s">
        <v>1027</v>
      </c>
    </row>
    <row r="124" spans="1:4">
      <c r="A124" s="1057">
        <v>123</v>
      </c>
      <c r="B124" t="s">
        <v>1028</v>
      </c>
      <c r="C124" t="s">
        <v>1030</v>
      </c>
      <c r="D124" t="s">
        <v>1031</v>
      </c>
    </row>
    <row r="125" spans="1:4">
      <c r="A125" s="1057">
        <v>124</v>
      </c>
      <c r="B125" t="s">
        <v>1028</v>
      </c>
      <c r="C125" t="s">
        <v>1032</v>
      </c>
      <c r="D125" t="s">
        <v>1033</v>
      </c>
    </row>
    <row r="126" spans="1:4">
      <c r="A126" s="1057">
        <v>125</v>
      </c>
      <c r="B126" t="s">
        <v>1028</v>
      </c>
      <c r="C126" t="s">
        <v>1034</v>
      </c>
      <c r="D126" t="s">
        <v>1035</v>
      </c>
    </row>
    <row r="127" spans="1:4">
      <c r="A127" s="1057">
        <v>126</v>
      </c>
      <c r="B127" t="s">
        <v>1028</v>
      </c>
      <c r="C127" t="s">
        <v>1036</v>
      </c>
      <c r="D127" t="s">
        <v>1037</v>
      </c>
    </row>
    <row r="128" spans="1:4">
      <c r="A128" s="1057">
        <v>127</v>
      </c>
      <c r="B128" t="s">
        <v>1028</v>
      </c>
      <c r="C128" t="s">
        <v>1038</v>
      </c>
      <c r="D128" t="s">
        <v>1039</v>
      </c>
    </row>
    <row r="129" spans="1:4">
      <c r="A129" s="1057">
        <v>128</v>
      </c>
      <c r="B129" t="s">
        <v>1028</v>
      </c>
      <c r="C129" t="s">
        <v>1040</v>
      </c>
      <c r="D129" t="s">
        <v>1041</v>
      </c>
    </row>
    <row r="130" spans="1:4">
      <c r="A130" s="1057">
        <v>129</v>
      </c>
      <c r="B130" t="s">
        <v>1028</v>
      </c>
      <c r="C130" t="s">
        <v>1028</v>
      </c>
      <c r="D130" t="s">
        <v>1029</v>
      </c>
    </row>
    <row r="131" spans="1:4">
      <c r="A131" s="1057">
        <v>130</v>
      </c>
      <c r="B131" t="s">
        <v>1028</v>
      </c>
      <c r="C131" t="s">
        <v>1042</v>
      </c>
      <c r="D131" t="s">
        <v>1043</v>
      </c>
    </row>
    <row r="132" spans="1:4">
      <c r="A132" s="1057">
        <v>131</v>
      </c>
      <c r="B132" t="s">
        <v>1028</v>
      </c>
      <c r="C132" t="s">
        <v>1044</v>
      </c>
      <c r="D132" t="s">
        <v>1045</v>
      </c>
    </row>
    <row r="133" spans="1:4">
      <c r="A133" s="1057">
        <v>132</v>
      </c>
      <c r="B133" t="s">
        <v>1028</v>
      </c>
      <c r="C133" t="s">
        <v>1046</v>
      </c>
      <c r="D133" t="s">
        <v>1047</v>
      </c>
    </row>
    <row r="134" spans="1:4">
      <c r="A134" s="1057">
        <v>133</v>
      </c>
      <c r="B134" t="s">
        <v>1028</v>
      </c>
      <c r="C134" t="s">
        <v>1048</v>
      </c>
      <c r="D134" t="s">
        <v>1049</v>
      </c>
    </row>
    <row r="135" spans="1:4">
      <c r="A135" s="1057">
        <v>134</v>
      </c>
      <c r="B135" t="s">
        <v>1028</v>
      </c>
      <c r="C135" t="s">
        <v>1050</v>
      </c>
      <c r="D135" t="s">
        <v>1051</v>
      </c>
    </row>
    <row r="136" spans="1:4">
      <c r="A136" s="1057">
        <v>135</v>
      </c>
      <c r="B136" t="s">
        <v>1052</v>
      </c>
      <c r="C136" t="s">
        <v>1054</v>
      </c>
      <c r="D136" t="s">
        <v>1055</v>
      </c>
    </row>
    <row r="137" spans="1:4">
      <c r="A137" s="1057">
        <v>136</v>
      </c>
      <c r="B137" t="s">
        <v>1052</v>
      </c>
      <c r="C137" t="s">
        <v>1056</v>
      </c>
      <c r="D137" t="s">
        <v>1057</v>
      </c>
    </row>
    <row r="138" spans="1:4">
      <c r="A138" s="1057">
        <v>137</v>
      </c>
      <c r="B138" t="s">
        <v>1052</v>
      </c>
      <c r="C138" t="s">
        <v>1058</v>
      </c>
      <c r="D138" t="s">
        <v>1059</v>
      </c>
    </row>
    <row r="139" spans="1:4">
      <c r="A139" s="1057">
        <v>138</v>
      </c>
      <c r="B139" t="s">
        <v>1052</v>
      </c>
      <c r="C139" t="s">
        <v>1060</v>
      </c>
      <c r="D139" t="s">
        <v>1061</v>
      </c>
    </row>
    <row r="140" spans="1:4">
      <c r="A140" s="1057">
        <v>139</v>
      </c>
      <c r="B140" t="s">
        <v>1052</v>
      </c>
      <c r="C140" t="s">
        <v>1052</v>
      </c>
      <c r="D140" t="s">
        <v>1053</v>
      </c>
    </row>
    <row r="141" spans="1:4">
      <c r="A141" s="1057">
        <v>140</v>
      </c>
      <c r="B141" t="s">
        <v>1052</v>
      </c>
      <c r="C141" t="s">
        <v>1062</v>
      </c>
      <c r="D141" t="s">
        <v>1063</v>
      </c>
    </row>
    <row r="142" spans="1:4">
      <c r="A142" s="1057">
        <v>141</v>
      </c>
      <c r="B142" t="s">
        <v>1052</v>
      </c>
      <c r="C142" t="s">
        <v>1064</v>
      </c>
      <c r="D142" t="s">
        <v>1065</v>
      </c>
    </row>
    <row r="143" spans="1:4">
      <c r="A143" s="1057">
        <v>142</v>
      </c>
      <c r="B143" t="s">
        <v>1052</v>
      </c>
      <c r="C143" t="s">
        <v>1066</v>
      </c>
      <c r="D143" t="s">
        <v>1067</v>
      </c>
    </row>
    <row r="144" spans="1:4">
      <c r="A144" s="1057">
        <v>143</v>
      </c>
      <c r="B144" t="s">
        <v>1052</v>
      </c>
      <c r="C144" t="s">
        <v>1068</v>
      </c>
      <c r="D144" t="s">
        <v>1069</v>
      </c>
    </row>
    <row r="145" spans="1:4">
      <c r="A145" s="1057">
        <v>144</v>
      </c>
      <c r="B145" t="s">
        <v>1052</v>
      </c>
      <c r="C145" t="s">
        <v>1070</v>
      </c>
      <c r="D145" t="s">
        <v>1071</v>
      </c>
    </row>
    <row r="146" spans="1:4">
      <c r="A146" s="1057">
        <v>145</v>
      </c>
      <c r="B146" t="s">
        <v>1072</v>
      </c>
      <c r="C146" t="s">
        <v>1074</v>
      </c>
      <c r="D146" t="s">
        <v>1075</v>
      </c>
    </row>
    <row r="147" spans="1:4">
      <c r="A147" s="1057">
        <v>146</v>
      </c>
      <c r="B147" t="s">
        <v>1072</v>
      </c>
      <c r="C147" t="s">
        <v>1076</v>
      </c>
      <c r="D147" t="s">
        <v>1077</v>
      </c>
    </row>
    <row r="148" spans="1:4">
      <c r="A148" s="1057">
        <v>147</v>
      </c>
      <c r="B148" t="s">
        <v>1072</v>
      </c>
      <c r="C148" t="s">
        <v>1078</v>
      </c>
      <c r="D148" t="s">
        <v>1079</v>
      </c>
    </row>
    <row r="149" spans="1:4">
      <c r="A149" s="1057">
        <v>148</v>
      </c>
      <c r="B149" t="s">
        <v>1072</v>
      </c>
      <c r="C149" t="s">
        <v>1080</v>
      </c>
      <c r="D149" t="s">
        <v>1081</v>
      </c>
    </row>
    <row r="150" spans="1:4">
      <c r="A150" s="1057">
        <v>149</v>
      </c>
      <c r="B150" t="s">
        <v>1072</v>
      </c>
      <c r="C150" t="s">
        <v>1082</v>
      </c>
      <c r="D150" t="s">
        <v>1083</v>
      </c>
    </row>
    <row r="151" spans="1:4">
      <c r="A151" s="1057">
        <v>150</v>
      </c>
      <c r="B151" t="s">
        <v>1072</v>
      </c>
      <c r="C151" t="s">
        <v>1084</v>
      </c>
      <c r="D151" t="s">
        <v>1085</v>
      </c>
    </row>
    <row r="152" spans="1:4">
      <c r="A152" s="1057">
        <v>151</v>
      </c>
      <c r="B152" t="s">
        <v>1072</v>
      </c>
      <c r="C152" t="s">
        <v>1072</v>
      </c>
      <c r="D152" t="s">
        <v>1073</v>
      </c>
    </row>
    <row r="153" spans="1:4">
      <c r="A153" s="1057">
        <v>152</v>
      </c>
      <c r="B153" t="s">
        <v>1072</v>
      </c>
      <c r="C153" t="s">
        <v>1086</v>
      </c>
      <c r="D153" t="s">
        <v>1087</v>
      </c>
    </row>
    <row r="154" spans="1:4">
      <c r="A154" s="1057">
        <v>153</v>
      </c>
      <c r="B154" t="s">
        <v>1072</v>
      </c>
      <c r="C154" t="s">
        <v>1088</v>
      </c>
      <c r="D154" t="s">
        <v>1089</v>
      </c>
    </row>
    <row r="155" spans="1:4">
      <c r="A155" s="1057">
        <v>154</v>
      </c>
      <c r="B155" t="s">
        <v>1072</v>
      </c>
      <c r="C155" t="s">
        <v>1090</v>
      </c>
      <c r="D155" t="s">
        <v>1091</v>
      </c>
    </row>
    <row r="156" spans="1:4">
      <c r="A156" s="1057">
        <v>155</v>
      </c>
      <c r="B156" t="s">
        <v>1072</v>
      </c>
      <c r="C156" t="s">
        <v>1092</v>
      </c>
      <c r="D156" t="s">
        <v>1093</v>
      </c>
    </row>
    <row r="157" spans="1:4">
      <c r="A157" s="1057">
        <v>156</v>
      </c>
      <c r="B157" t="s">
        <v>1072</v>
      </c>
      <c r="C157" t="s">
        <v>1094</v>
      </c>
      <c r="D157" t="s">
        <v>1095</v>
      </c>
    </row>
    <row r="158" spans="1:4">
      <c r="A158" s="1057">
        <v>157</v>
      </c>
      <c r="B158" t="s">
        <v>1072</v>
      </c>
      <c r="C158" t="s">
        <v>1096</v>
      </c>
      <c r="D158" t="s">
        <v>1097</v>
      </c>
    </row>
    <row r="159" spans="1:4">
      <c r="A159" s="1057">
        <v>158</v>
      </c>
      <c r="B159" t="s">
        <v>1072</v>
      </c>
      <c r="C159" t="s">
        <v>1098</v>
      </c>
      <c r="D159" t="s">
        <v>1099</v>
      </c>
    </row>
    <row r="160" spans="1:4">
      <c r="A160" s="1057">
        <v>159</v>
      </c>
      <c r="B160" t="s">
        <v>1072</v>
      </c>
      <c r="C160" t="s">
        <v>1100</v>
      </c>
      <c r="D160" t="s">
        <v>1101</v>
      </c>
    </row>
    <row r="161" spans="1:4">
      <c r="A161" s="1057">
        <v>160</v>
      </c>
      <c r="B161" t="s">
        <v>1102</v>
      </c>
      <c r="C161" t="s">
        <v>1104</v>
      </c>
      <c r="D161" t="s">
        <v>1105</v>
      </c>
    </row>
    <row r="162" spans="1:4">
      <c r="A162" s="1057">
        <v>161</v>
      </c>
      <c r="B162" t="s">
        <v>1102</v>
      </c>
      <c r="C162" t="s">
        <v>1102</v>
      </c>
      <c r="D162" t="s">
        <v>1103</v>
      </c>
    </row>
    <row r="163" spans="1:4">
      <c r="A163" s="1057">
        <v>162</v>
      </c>
      <c r="B163" t="s">
        <v>1102</v>
      </c>
      <c r="C163" t="s">
        <v>1106</v>
      </c>
      <c r="D163" t="s">
        <v>1107</v>
      </c>
    </row>
    <row r="164" spans="1:4">
      <c r="A164" s="1057">
        <v>163</v>
      </c>
      <c r="B164" t="s">
        <v>1102</v>
      </c>
      <c r="C164" t="s">
        <v>1108</v>
      </c>
      <c r="D164" t="s">
        <v>1109</v>
      </c>
    </row>
    <row r="165" spans="1:4">
      <c r="A165" s="1057">
        <v>164</v>
      </c>
      <c r="B165" t="s">
        <v>1110</v>
      </c>
      <c r="C165" t="s">
        <v>1112</v>
      </c>
      <c r="D165" t="s">
        <v>1113</v>
      </c>
    </row>
    <row r="166" spans="1:4">
      <c r="A166" s="1057">
        <v>165</v>
      </c>
      <c r="B166" t="s">
        <v>1110</v>
      </c>
      <c r="C166" t="s">
        <v>1114</v>
      </c>
      <c r="D166" t="s">
        <v>1115</v>
      </c>
    </row>
    <row r="167" spans="1:4">
      <c r="A167" s="1057">
        <v>166</v>
      </c>
      <c r="B167" t="s">
        <v>1110</v>
      </c>
      <c r="C167" t="s">
        <v>1116</v>
      </c>
      <c r="D167" t="s">
        <v>1117</v>
      </c>
    </row>
    <row r="168" spans="1:4">
      <c r="A168" s="1057">
        <v>167</v>
      </c>
      <c r="B168" t="s">
        <v>1110</v>
      </c>
      <c r="C168" t="s">
        <v>1118</v>
      </c>
      <c r="D168" t="s">
        <v>1119</v>
      </c>
    </row>
    <row r="169" spans="1:4">
      <c r="A169" s="1057">
        <v>168</v>
      </c>
      <c r="B169" t="s">
        <v>1110</v>
      </c>
      <c r="C169" t="s">
        <v>1120</v>
      </c>
      <c r="D169" t="s">
        <v>1121</v>
      </c>
    </row>
    <row r="170" spans="1:4">
      <c r="A170" s="1057">
        <v>169</v>
      </c>
      <c r="B170" t="s">
        <v>1110</v>
      </c>
      <c r="C170" t="s">
        <v>1122</v>
      </c>
      <c r="D170" t="s">
        <v>1123</v>
      </c>
    </row>
    <row r="171" spans="1:4">
      <c r="A171" s="1057">
        <v>170</v>
      </c>
      <c r="B171" t="s">
        <v>1110</v>
      </c>
      <c r="C171" t="s">
        <v>1124</v>
      </c>
      <c r="D171" t="s">
        <v>1125</v>
      </c>
    </row>
    <row r="172" spans="1:4">
      <c r="A172" s="1057">
        <v>171</v>
      </c>
      <c r="B172" t="s">
        <v>1110</v>
      </c>
      <c r="C172" t="s">
        <v>1110</v>
      </c>
      <c r="D172" t="s">
        <v>1111</v>
      </c>
    </row>
    <row r="173" spans="1:4">
      <c r="A173" s="1057">
        <v>172</v>
      </c>
      <c r="B173" t="s">
        <v>1110</v>
      </c>
      <c r="C173" t="s">
        <v>1126</v>
      </c>
      <c r="D173" t="s">
        <v>1127</v>
      </c>
    </row>
    <row r="174" spans="1:4">
      <c r="A174" s="1057">
        <v>173</v>
      </c>
      <c r="B174" t="s">
        <v>1110</v>
      </c>
      <c r="C174" t="s">
        <v>1128</v>
      </c>
      <c r="D174" t="s">
        <v>1129</v>
      </c>
    </row>
    <row r="175" spans="1:4">
      <c r="A175" s="1057">
        <v>174</v>
      </c>
      <c r="B175" t="s">
        <v>1110</v>
      </c>
      <c r="C175" t="s">
        <v>1130</v>
      </c>
      <c r="D175" t="s">
        <v>1131</v>
      </c>
    </row>
    <row r="176" spans="1:4">
      <c r="A176" s="1057">
        <v>175</v>
      </c>
      <c r="B176" t="s">
        <v>1110</v>
      </c>
      <c r="C176" t="s">
        <v>1132</v>
      </c>
      <c r="D176" t="s">
        <v>1133</v>
      </c>
    </row>
    <row r="177" spans="1:4">
      <c r="A177" s="1057">
        <v>176</v>
      </c>
      <c r="B177" t="s">
        <v>1110</v>
      </c>
      <c r="C177" t="s">
        <v>1134</v>
      </c>
      <c r="D177" t="s">
        <v>1135</v>
      </c>
    </row>
    <row r="178" spans="1:4">
      <c r="A178" s="1057">
        <v>177</v>
      </c>
      <c r="B178" t="s">
        <v>1110</v>
      </c>
      <c r="C178" t="s">
        <v>1136</v>
      </c>
      <c r="D178" t="s">
        <v>1137</v>
      </c>
    </row>
    <row r="179" spans="1:4">
      <c r="A179" s="1057">
        <v>178</v>
      </c>
      <c r="B179" t="s">
        <v>1110</v>
      </c>
      <c r="C179" t="s">
        <v>1138</v>
      </c>
      <c r="D179" t="s">
        <v>1139</v>
      </c>
    </row>
    <row r="180" spans="1:4">
      <c r="A180" s="1057">
        <v>179</v>
      </c>
      <c r="B180" t="s">
        <v>1110</v>
      </c>
      <c r="C180" t="s">
        <v>1140</v>
      </c>
      <c r="D180" t="s">
        <v>1141</v>
      </c>
    </row>
    <row r="181" spans="1:4">
      <c r="A181" s="1057">
        <v>180</v>
      </c>
      <c r="B181" t="s">
        <v>1142</v>
      </c>
      <c r="C181" t="s">
        <v>1144</v>
      </c>
      <c r="D181" t="s">
        <v>1145</v>
      </c>
    </row>
    <row r="182" spans="1:4">
      <c r="A182" s="1057">
        <v>181</v>
      </c>
      <c r="B182" t="s">
        <v>1142</v>
      </c>
      <c r="C182" t="s">
        <v>1146</v>
      </c>
      <c r="D182" t="s">
        <v>1147</v>
      </c>
    </row>
    <row r="183" spans="1:4">
      <c r="A183" s="1057">
        <v>182</v>
      </c>
      <c r="B183" t="s">
        <v>1142</v>
      </c>
      <c r="C183" t="s">
        <v>1142</v>
      </c>
      <c r="D183" t="s">
        <v>1143</v>
      </c>
    </row>
    <row r="184" spans="1:4">
      <c r="A184" s="1057">
        <v>183</v>
      </c>
      <c r="B184" t="s">
        <v>1142</v>
      </c>
      <c r="C184" t="s">
        <v>1148</v>
      </c>
      <c r="D184" t="s">
        <v>1149</v>
      </c>
    </row>
    <row r="185" spans="1:4">
      <c r="A185" s="1057">
        <v>184</v>
      </c>
      <c r="B185" t="s">
        <v>1142</v>
      </c>
      <c r="C185" t="s">
        <v>1150</v>
      </c>
      <c r="D185" t="s">
        <v>1151</v>
      </c>
    </row>
    <row r="186" spans="1:4">
      <c r="A186" s="1057">
        <v>185</v>
      </c>
      <c r="B186" t="s">
        <v>1142</v>
      </c>
      <c r="C186" t="s">
        <v>1152</v>
      </c>
      <c r="D186" t="s">
        <v>1153</v>
      </c>
    </row>
    <row r="187" spans="1:4">
      <c r="A187" s="1057">
        <v>186</v>
      </c>
      <c r="B187" t="s">
        <v>1142</v>
      </c>
      <c r="C187" t="s">
        <v>1154</v>
      </c>
      <c r="D187" t="s">
        <v>1155</v>
      </c>
    </row>
    <row r="188" spans="1:4">
      <c r="A188" s="1057">
        <v>187</v>
      </c>
      <c r="B188" t="s">
        <v>1142</v>
      </c>
      <c r="C188" t="s">
        <v>1156</v>
      </c>
      <c r="D188" t="s">
        <v>1157</v>
      </c>
    </row>
    <row r="189" spans="1:4">
      <c r="A189" s="1057">
        <v>188</v>
      </c>
      <c r="B189" t="s">
        <v>1142</v>
      </c>
      <c r="C189" t="s">
        <v>1158</v>
      </c>
      <c r="D189" t="s">
        <v>1159</v>
      </c>
    </row>
    <row r="190" spans="1:4">
      <c r="A190" s="1057">
        <v>189</v>
      </c>
      <c r="B190" t="s">
        <v>1142</v>
      </c>
      <c r="C190" t="s">
        <v>1160</v>
      </c>
      <c r="D190" t="s">
        <v>1161</v>
      </c>
    </row>
    <row r="191" spans="1:4">
      <c r="A191" s="1057">
        <v>190</v>
      </c>
      <c r="B191" t="s">
        <v>1162</v>
      </c>
      <c r="C191" t="s">
        <v>1164</v>
      </c>
      <c r="D191" t="s">
        <v>1165</v>
      </c>
    </row>
    <row r="192" spans="1:4">
      <c r="A192" s="1057">
        <v>191</v>
      </c>
      <c r="B192" t="s">
        <v>1162</v>
      </c>
      <c r="C192" t="s">
        <v>1166</v>
      </c>
      <c r="D192" t="s">
        <v>1167</v>
      </c>
    </row>
    <row r="193" spans="1:4">
      <c r="A193" s="1057">
        <v>192</v>
      </c>
      <c r="B193" t="s">
        <v>1162</v>
      </c>
      <c r="C193" t="s">
        <v>1162</v>
      </c>
      <c r="D193" t="s">
        <v>1163</v>
      </c>
    </row>
    <row r="194" spans="1:4">
      <c r="A194" s="1057">
        <v>193</v>
      </c>
      <c r="B194" t="s">
        <v>1162</v>
      </c>
      <c r="C194" t="s">
        <v>1168</v>
      </c>
      <c r="D194" t="s">
        <v>1169</v>
      </c>
    </row>
    <row r="195" spans="1:4">
      <c r="A195" s="1057">
        <v>194</v>
      </c>
      <c r="B195" t="s">
        <v>1162</v>
      </c>
      <c r="C195" t="s">
        <v>914</v>
      </c>
      <c r="D195" t="s">
        <v>1170</v>
      </c>
    </row>
    <row r="196" spans="1:4">
      <c r="A196" s="1057">
        <v>195</v>
      </c>
      <c r="B196" t="s">
        <v>1162</v>
      </c>
      <c r="C196" t="s">
        <v>1171</v>
      </c>
      <c r="D196" t="s">
        <v>1172</v>
      </c>
    </row>
    <row r="197" spans="1:4">
      <c r="A197" s="1057">
        <v>196</v>
      </c>
      <c r="B197" t="s">
        <v>1173</v>
      </c>
      <c r="C197" t="s">
        <v>1175</v>
      </c>
      <c r="D197" t="s">
        <v>1176</v>
      </c>
    </row>
    <row r="198" spans="1:4">
      <c r="A198" s="1057">
        <v>197</v>
      </c>
      <c r="B198" t="s">
        <v>1173</v>
      </c>
      <c r="C198" t="s">
        <v>1177</v>
      </c>
      <c r="D198" t="s">
        <v>1178</v>
      </c>
    </row>
    <row r="199" spans="1:4">
      <c r="A199" s="1057">
        <v>198</v>
      </c>
      <c r="B199" t="s">
        <v>1173</v>
      </c>
      <c r="C199" t="s">
        <v>1179</v>
      </c>
      <c r="D199" t="s">
        <v>1180</v>
      </c>
    </row>
    <row r="200" spans="1:4">
      <c r="A200" s="1057">
        <v>199</v>
      </c>
      <c r="B200" t="s">
        <v>1173</v>
      </c>
      <c r="C200" t="s">
        <v>1181</v>
      </c>
      <c r="D200" t="s">
        <v>1182</v>
      </c>
    </row>
    <row r="201" spans="1:4">
      <c r="A201" s="1057">
        <v>200</v>
      </c>
      <c r="B201" t="s">
        <v>1173</v>
      </c>
      <c r="C201" t="s">
        <v>1173</v>
      </c>
      <c r="D201" t="s">
        <v>1174</v>
      </c>
    </row>
    <row r="202" spans="1:4">
      <c r="A202" s="1057">
        <v>201</v>
      </c>
      <c r="B202" t="s">
        <v>1173</v>
      </c>
      <c r="C202" t="s">
        <v>1183</v>
      </c>
      <c r="D202" t="s">
        <v>1184</v>
      </c>
    </row>
    <row r="203" spans="1:4">
      <c r="A203" s="1057">
        <v>202</v>
      </c>
      <c r="B203" t="s">
        <v>1173</v>
      </c>
      <c r="C203" t="s">
        <v>1185</v>
      </c>
      <c r="D203" t="s">
        <v>1186</v>
      </c>
    </row>
    <row r="204" spans="1:4">
      <c r="A204" s="1057">
        <v>203</v>
      </c>
      <c r="B204" t="s">
        <v>1173</v>
      </c>
      <c r="C204" t="s">
        <v>1187</v>
      </c>
      <c r="D204" t="s">
        <v>1188</v>
      </c>
    </row>
    <row r="205" spans="1:4">
      <c r="A205" s="1057">
        <v>204</v>
      </c>
      <c r="B205" t="s">
        <v>1173</v>
      </c>
      <c r="C205" t="s">
        <v>1189</v>
      </c>
      <c r="D205" t="s">
        <v>1190</v>
      </c>
    </row>
    <row r="206" spans="1:4">
      <c r="A206" s="1057">
        <v>205</v>
      </c>
      <c r="B206" t="s">
        <v>1173</v>
      </c>
      <c r="C206" t="s">
        <v>1191</v>
      </c>
      <c r="D206" t="s">
        <v>1192</v>
      </c>
    </row>
    <row r="207" spans="1:4">
      <c r="A207" s="1057">
        <v>206</v>
      </c>
      <c r="B207" t="s">
        <v>1173</v>
      </c>
      <c r="C207" t="s">
        <v>1193</v>
      </c>
      <c r="D207" t="s">
        <v>1194</v>
      </c>
    </row>
    <row r="208" spans="1:4">
      <c r="A208" s="1057">
        <v>207</v>
      </c>
      <c r="B208" t="s">
        <v>1195</v>
      </c>
      <c r="C208" t="s">
        <v>1197</v>
      </c>
      <c r="D208" t="s">
        <v>1198</v>
      </c>
    </row>
    <row r="209" spans="1:4">
      <c r="A209" s="1057">
        <v>208</v>
      </c>
      <c r="B209" t="s">
        <v>1195</v>
      </c>
      <c r="C209" t="s">
        <v>1199</v>
      </c>
      <c r="D209" t="s">
        <v>1200</v>
      </c>
    </row>
    <row r="210" spans="1:4">
      <c r="A210" s="1057">
        <v>209</v>
      </c>
      <c r="B210" t="s">
        <v>1195</v>
      </c>
      <c r="C210" t="s">
        <v>1201</v>
      </c>
      <c r="D210" t="s">
        <v>1202</v>
      </c>
    </row>
    <row r="211" spans="1:4">
      <c r="A211" s="1057">
        <v>210</v>
      </c>
      <c r="B211" t="s">
        <v>1195</v>
      </c>
      <c r="C211" t="s">
        <v>1195</v>
      </c>
      <c r="D211" t="s">
        <v>1196</v>
      </c>
    </row>
    <row r="212" spans="1:4">
      <c r="A212" s="1057">
        <v>211</v>
      </c>
      <c r="B212" t="s">
        <v>1195</v>
      </c>
      <c r="C212" t="s">
        <v>1203</v>
      </c>
      <c r="D212" t="s">
        <v>1204</v>
      </c>
    </row>
    <row r="213" spans="1:4">
      <c r="A213" s="1057">
        <v>212</v>
      </c>
      <c r="B213" t="s">
        <v>1195</v>
      </c>
      <c r="C213" t="s">
        <v>1205</v>
      </c>
      <c r="D213" t="s">
        <v>1206</v>
      </c>
    </row>
    <row r="214" spans="1:4">
      <c r="A214" s="1057">
        <v>213</v>
      </c>
      <c r="B214" t="s">
        <v>1207</v>
      </c>
      <c r="C214" t="s">
        <v>1209</v>
      </c>
      <c r="D214" t="s">
        <v>1210</v>
      </c>
    </row>
    <row r="215" spans="1:4">
      <c r="A215" s="1057">
        <v>214</v>
      </c>
      <c r="B215" t="s">
        <v>1207</v>
      </c>
      <c r="C215" t="s">
        <v>1211</v>
      </c>
      <c r="D215" t="s">
        <v>1212</v>
      </c>
    </row>
    <row r="216" spans="1:4">
      <c r="A216" s="1057">
        <v>215</v>
      </c>
      <c r="B216" t="s">
        <v>1207</v>
      </c>
      <c r="C216" t="s">
        <v>1213</v>
      </c>
      <c r="D216" t="s">
        <v>1214</v>
      </c>
    </row>
    <row r="217" spans="1:4">
      <c r="A217" s="1057">
        <v>216</v>
      </c>
      <c r="B217" t="s">
        <v>1207</v>
      </c>
      <c r="C217" t="s">
        <v>1215</v>
      </c>
      <c r="D217" t="s">
        <v>1216</v>
      </c>
    </row>
    <row r="218" spans="1:4">
      <c r="A218" s="1057">
        <v>217</v>
      </c>
      <c r="B218" t="s">
        <v>1207</v>
      </c>
      <c r="C218" t="s">
        <v>1217</v>
      </c>
      <c r="D218" t="s">
        <v>1218</v>
      </c>
    </row>
    <row r="219" spans="1:4">
      <c r="A219" s="1057">
        <v>218</v>
      </c>
      <c r="B219" t="s">
        <v>1207</v>
      </c>
      <c r="C219" t="s">
        <v>1219</v>
      </c>
      <c r="D219" t="s">
        <v>1220</v>
      </c>
    </row>
    <row r="220" spans="1:4">
      <c r="A220" s="1057">
        <v>219</v>
      </c>
      <c r="B220" t="s">
        <v>1207</v>
      </c>
      <c r="C220" t="s">
        <v>1221</v>
      </c>
      <c r="D220" t="s">
        <v>1222</v>
      </c>
    </row>
    <row r="221" spans="1:4">
      <c r="A221" s="1057">
        <v>220</v>
      </c>
      <c r="B221" t="s">
        <v>1207</v>
      </c>
      <c r="C221" t="s">
        <v>1223</v>
      </c>
      <c r="D221" t="s">
        <v>1224</v>
      </c>
    </row>
    <row r="222" spans="1:4">
      <c r="A222" s="1057">
        <v>221</v>
      </c>
      <c r="B222" t="s">
        <v>1207</v>
      </c>
      <c r="C222" t="s">
        <v>1207</v>
      </c>
      <c r="D222" t="s">
        <v>1208</v>
      </c>
    </row>
    <row r="223" spans="1:4">
      <c r="A223" s="1057">
        <v>222</v>
      </c>
      <c r="B223" t="s">
        <v>1207</v>
      </c>
      <c r="C223" t="s">
        <v>1225</v>
      </c>
      <c r="D223" t="s">
        <v>1226</v>
      </c>
    </row>
    <row r="224" spans="1:4">
      <c r="A224" s="1057">
        <v>223</v>
      </c>
      <c r="B224" t="s">
        <v>1207</v>
      </c>
      <c r="C224" t="s">
        <v>1227</v>
      </c>
      <c r="D224" t="s">
        <v>1228</v>
      </c>
    </row>
    <row r="225" spans="1:4">
      <c r="A225" s="1057">
        <v>224</v>
      </c>
      <c r="B225" t="s">
        <v>1207</v>
      </c>
      <c r="C225" t="s">
        <v>1229</v>
      </c>
      <c r="D225" t="s">
        <v>1230</v>
      </c>
    </row>
    <row r="226" spans="1:4">
      <c r="A226" s="1057">
        <v>225</v>
      </c>
      <c r="B226" t="s">
        <v>1207</v>
      </c>
      <c r="C226" t="s">
        <v>1231</v>
      </c>
      <c r="D226" t="s">
        <v>1232</v>
      </c>
    </row>
    <row r="227" spans="1:4">
      <c r="A227" s="1057">
        <v>226</v>
      </c>
      <c r="B227" t="s">
        <v>1207</v>
      </c>
      <c r="C227" t="s">
        <v>1233</v>
      </c>
      <c r="D227" t="s">
        <v>1234</v>
      </c>
    </row>
    <row r="228" spans="1:4">
      <c r="A228" s="1057">
        <v>227</v>
      </c>
      <c r="B228" t="s">
        <v>1235</v>
      </c>
      <c r="C228" t="s">
        <v>1237</v>
      </c>
      <c r="D228" t="s">
        <v>1238</v>
      </c>
    </row>
    <row r="229" spans="1:4">
      <c r="A229" s="1057">
        <v>228</v>
      </c>
      <c r="B229" t="s">
        <v>1235</v>
      </c>
      <c r="C229" t="s">
        <v>1239</v>
      </c>
      <c r="D229" t="s">
        <v>1240</v>
      </c>
    </row>
    <row r="230" spans="1:4">
      <c r="A230" s="1057">
        <v>229</v>
      </c>
      <c r="B230" t="s">
        <v>1235</v>
      </c>
      <c r="C230" t="s">
        <v>1241</v>
      </c>
      <c r="D230" t="s">
        <v>1242</v>
      </c>
    </row>
    <row r="231" spans="1:4">
      <c r="A231" s="1057">
        <v>230</v>
      </c>
      <c r="B231" t="s">
        <v>1235</v>
      </c>
      <c r="C231" t="s">
        <v>1243</v>
      </c>
      <c r="D231" t="s">
        <v>1244</v>
      </c>
    </row>
    <row r="232" spans="1:4">
      <c r="A232" s="1057">
        <v>231</v>
      </c>
      <c r="B232" t="s">
        <v>1235</v>
      </c>
      <c r="C232" t="s">
        <v>1235</v>
      </c>
      <c r="D232" t="s">
        <v>1236</v>
      </c>
    </row>
    <row r="233" spans="1:4">
      <c r="A233" s="1057">
        <v>232</v>
      </c>
      <c r="B233" t="s">
        <v>1235</v>
      </c>
      <c r="C233" t="s">
        <v>1245</v>
      </c>
      <c r="D233" t="s">
        <v>1246</v>
      </c>
    </row>
    <row r="234" spans="1:4">
      <c r="A234" s="1057">
        <v>233</v>
      </c>
      <c r="B234" t="s">
        <v>1247</v>
      </c>
      <c r="C234" t="s">
        <v>1247</v>
      </c>
      <c r="D234" t="s">
        <v>1248</v>
      </c>
    </row>
    <row r="235" spans="1:4">
      <c r="A235" s="1057">
        <v>234</v>
      </c>
      <c r="B235" t="s">
        <v>1249</v>
      </c>
      <c r="C235" t="s">
        <v>1251</v>
      </c>
      <c r="D235" t="s">
        <v>1252</v>
      </c>
    </row>
    <row r="236" spans="1:4">
      <c r="A236" s="1057">
        <v>235</v>
      </c>
      <c r="B236" t="s">
        <v>1249</v>
      </c>
      <c r="C236" t="s">
        <v>1253</v>
      </c>
      <c r="D236" t="s">
        <v>1254</v>
      </c>
    </row>
    <row r="237" spans="1:4">
      <c r="A237" s="1057">
        <v>236</v>
      </c>
      <c r="B237" t="s">
        <v>1249</v>
      </c>
      <c r="C237" t="s">
        <v>1255</v>
      </c>
      <c r="D237" t="s">
        <v>1256</v>
      </c>
    </row>
    <row r="238" spans="1:4">
      <c r="A238" s="1057">
        <v>237</v>
      </c>
      <c r="B238" t="s">
        <v>1249</v>
      </c>
      <c r="C238" t="s">
        <v>1257</v>
      </c>
      <c r="D238" t="s">
        <v>1258</v>
      </c>
    </row>
    <row r="239" spans="1:4">
      <c r="A239" s="1057">
        <v>238</v>
      </c>
      <c r="B239" t="s">
        <v>1249</v>
      </c>
      <c r="C239" t="s">
        <v>1259</v>
      </c>
      <c r="D239" t="s">
        <v>1260</v>
      </c>
    </row>
    <row r="240" spans="1:4">
      <c r="A240" s="1057">
        <v>239</v>
      </c>
      <c r="B240" t="s">
        <v>1249</v>
      </c>
      <c r="C240" t="s">
        <v>1261</v>
      </c>
      <c r="D240" t="s">
        <v>1262</v>
      </c>
    </row>
    <row r="241" spans="1:4">
      <c r="A241" s="1057">
        <v>240</v>
      </c>
      <c r="B241" t="s">
        <v>1249</v>
      </c>
      <c r="C241" t="s">
        <v>1263</v>
      </c>
      <c r="D241" t="s">
        <v>1264</v>
      </c>
    </row>
    <row r="242" spans="1:4">
      <c r="A242" s="1057">
        <v>241</v>
      </c>
      <c r="B242" t="s">
        <v>1249</v>
      </c>
      <c r="C242" t="s">
        <v>1249</v>
      </c>
      <c r="D242" t="s">
        <v>1250</v>
      </c>
    </row>
    <row r="243" spans="1:4">
      <c r="A243" s="1057">
        <v>242</v>
      </c>
      <c r="B243" t="s">
        <v>1265</v>
      </c>
      <c r="C243" t="s">
        <v>1267</v>
      </c>
      <c r="D243" t="s">
        <v>1268</v>
      </c>
    </row>
    <row r="244" spans="1:4">
      <c r="A244" s="1057">
        <v>243</v>
      </c>
      <c r="B244" t="s">
        <v>1265</v>
      </c>
      <c r="C244" t="s">
        <v>1269</v>
      </c>
      <c r="D244" t="s">
        <v>1270</v>
      </c>
    </row>
    <row r="245" spans="1:4">
      <c r="A245" s="1057">
        <v>244</v>
      </c>
      <c r="B245" t="s">
        <v>1265</v>
      </c>
      <c r="C245" t="s">
        <v>1271</v>
      </c>
      <c r="D245" t="s">
        <v>1272</v>
      </c>
    </row>
    <row r="246" spans="1:4">
      <c r="A246" s="1057">
        <v>245</v>
      </c>
      <c r="B246" t="s">
        <v>1265</v>
      </c>
      <c r="C246" t="s">
        <v>1273</v>
      </c>
      <c r="D246" t="s">
        <v>1274</v>
      </c>
    </row>
    <row r="247" spans="1:4">
      <c r="A247" s="1057">
        <v>246</v>
      </c>
      <c r="B247" t="s">
        <v>1265</v>
      </c>
      <c r="C247" t="s">
        <v>1275</v>
      </c>
      <c r="D247" t="s">
        <v>1276</v>
      </c>
    </row>
    <row r="248" spans="1:4">
      <c r="A248" s="1057">
        <v>247</v>
      </c>
      <c r="B248" t="s">
        <v>1265</v>
      </c>
      <c r="C248" t="s">
        <v>1277</v>
      </c>
      <c r="D248" t="s">
        <v>1278</v>
      </c>
    </row>
    <row r="249" spans="1:4">
      <c r="A249" s="1057">
        <v>248</v>
      </c>
      <c r="B249" t="s">
        <v>1265</v>
      </c>
      <c r="C249" t="s">
        <v>1279</v>
      </c>
      <c r="D249" t="s">
        <v>1280</v>
      </c>
    </row>
    <row r="250" spans="1:4">
      <c r="A250" s="1057">
        <v>249</v>
      </c>
      <c r="B250" t="s">
        <v>1265</v>
      </c>
      <c r="C250" t="s">
        <v>1281</v>
      </c>
      <c r="D250" t="s">
        <v>1282</v>
      </c>
    </row>
    <row r="251" spans="1:4">
      <c r="A251" s="1057">
        <v>250</v>
      </c>
      <c r="B251" t="s">
        <v>1265</v>
      </c>
      <c r="C251" t="s">
        <v>1283</v>
      </c>
      <c r="D251" t="s">
        <v>1284</v>
      </c>
    </row>
    <row r="252" spans="1:4">
      <c r="A252" s="1057">
        <v>251</v>
      </c>
      <c r="B252" t="s">
        <v>1265</v>
      </c>
      <c r="C252" t="s">
        <v>1285</v>
      </c>
      <c r="D252" t="s">
        <v>1286</v>
      </c>
    </row>
    <row r="253" spans="1:4">
      <c r="A253" s="1057">
        <v>252</v>
      </c>
      <c r="B253" t="s">
        <v>1265</v>
      </c>
      <c r="C253" t="s">
        <v>1287</v>
      </c>
      <c r="D253" t="s">
        <v>1288</v>
      </c>
    </row>
    <row r="254" spans="1:4">
      <c r="A254" s="1057">
        <v>253</v>
      </c>
      <c r="B254" t="s">
        <v>1265</v>
      </c>
      <c r="C254" t="s">
        <v>1289</v>
      </c>
      <c r="D254" t="s">
        <v>1290</v>
      </c>
    </row>
    <row r="255" spans="1:4">
      <c r="A255" s="1057">
        <v>254</v>
      </c>
      <c r="B255" t="s">
        <v>1265</v>
      </c>
      <c r="C255" t="s">
        <v>1291</v>
      </c>
      <c r="D255" t="s">
        <v>1292</v>
      </c>
    </row>
    <row r="256" spans="1:4">
      <c r="A256" s="1057">
        <v>255</v>
      </c>
      <c r="B256" t="s">
        <v>1265</v>
      </c>
      <c r="C256" t="s">
        <v>1293</v>
      </c>
      <c r="D256" t="s">
        <v>1294</v>
      </c>
    </row>
    <row r="257" spans="1:4">
      <c r="A257" s="1057">
        <v>256</v>
      </c>
      <c r="B257" t="s">
        <v>1265</v>
      </c>
      <c r="C257" t="s">
        <v>1265</v>
      </c>
      <c r="D257" t="s">
        <v>1266</v>
      </c>
    </row>
    <row r="258" spans="1:4">
      <c r="A258" s="1057">
        <v>257</v>
      </c>
      <c r="B258" t="s">
        <v>1265</v>
      </c>
      <c r="C258" t="s">
        <v>1295</v>
      </c>
      <c r="D258" t="s">
        <v>1296</v>
      </c>
    </row>
    <row r="259" spans="1:4">
      <c r="A259" s="1057">
        <v>258</v>
      </c>
      <c r="B259" t="s">
        <v>1265</v>
      </c>
      <c r="C259" t="s">
        <v>1297</v>
      </c>
      <c r="D259" t="s">
        <v>1298</v>
      </c>
    </row>
    <row r="260" spans="1:4">
      <c r="A260" s="1057">
        <v>259</v>
      </c>
      <c r="B260" t="s">
        <v>1299</v>
      </c>
      <c r="C260" t="s">
        <v>1301</v>
      </c>
      <c r="D260" t="s">
        <v>1302</v>
      </c>
    </row>
    <row r="261" spans="1:4">
      <c r="A261" s="1057">
        <v>260</v>
      </c>
      <c r="B261" t="s">
        <v>1299</v>
      </c>
      <c r="C261" t="s">
        <v>1303</v>
      </c>
      <c r="D261" t="s">
        <v>1304</v>
      </c>
    </row>
    <row r="262" spans="1:4">
      <c r="A262" s="1057">
        <v>261</v>
      </c>
      <c r="B262" t="s">
        <v>1299</v>
      </c>
      <c r="C262" t="s">
        <v>1305</v>
      </c>
      <c r="D262" t="s">
        <v>1306</v>
      </c>
    </row>
    <row r="263" spans="1:4">
      <c r="A263" s="1057">
        <v>262</v>
      </c>
      <c r="B263" t="s">
        <v>1299</v>
      </c>
      <c r="C263" t="s">
        <v>1307</v>
      </c>
      <c r="D263" t="s">
        <v>1308</v>
      </c>
    </row>
    <row r="264" spans="1:4">
      <c r="A264" s="1057">
        <v>263</v>
      </c>
      <c r="B264" t="s">
        <v>1299</v>
      </c>
      <c r="C264" t="s">
        <v>1309</v>
      </c>
      <c r="D264" t="s">
        <v>1310</v>
      </c>
    </row>
    <row r="265" spans="1:4">
      <c r="A265" s="1057">
        <v>264</v>
      </c>
      <c r="B265" t="s">
        <v>1299</v>
      </c>
      <c r="C265" t="s">
        <v>1311</v>
      </c>
      <c r="D265" t="s">
        <v>1312</v>
      </c>
    </row>
    <row r="266" spans="1:4">
      <c r="A266" s="1057">
        <v>265</v>
      </c>
      <c r="B266" t="s">
        <v>1299</v>
      </c>
      <c r="C266" t="s">
        <v>1313</v>
      </c>
      <c r="D266" t="s">
        <v>1314</v>
      </c>
    </row>
    <row r="267" spans="1:4">
      <c r="A267" s="1057">
        <v>266</v>
      </c>
      <c r="B267" t="s">
        <v>1299</v>
      </c>
      <c r="C267" t="s">
        <v>1315</v>
      </c>
      <c r="D267" t="s">
        <v>1316</v>
      </c>
    </row>
    <row r="268" spans="1:4">
      <c r="A268" s="1057">
        <v>267</v>
      </c>
      <c r="B268" t="s">
        <v>1299</v>
      </c>
      <c r="C268" t="s">
        <v>1317</v>
      </c>
      <c r="D268" t="s">
        <v>1318</v>
      </c>
    </row>
    <row r="269" spans="1:4">
      <c r="A269" s="1057">
        <v>268</v>
      </c>
      <c r="B269" t="s">
        <v>1299</v>
      </c>
      <c r="C269" t="s">
        <v>1319</v>
      </c>
      <c r="D269" t="s">
        <v>1320</v>
      </c>
    </row>
    <row r="270" spans="1:4">
      <c r="A270" s="1057">
        <v>269</v>
      </c>
      <c r="B270" t="s">
        <v>1299</v>
      </c>
      <c r="C270" t="s">
        <v>1321</v>
      </c>
      <c r="D270" t="s">
        <v>1322</v>
      </c>
    </row>
    <row r="271" spans="1:4">
      <c r="A271" s="1057">
        <v>270</v>
      </c>
      <c r="B271" t="s">
        <v>1299</v>
      </c>
      <c r="C271" t="s">
        <v>1299</v>
      </c>
      <c r="D271" t="s">
        <v>1300</v>
      </c>
    </row>
    <row r="272" spans="1:4">
      <c r="A272" s="1057">
        <v>271</v>
      </c>
      <c r="B272" t="s">
        <v>1299</v>
      </c>
      <c r="C272" t="s">
        <v>1323</v>
      </c>
      <c r="D272" t="s">
        <v>1324</v>
      </c>
    </row>
    <row r="273" spans="1:4">
      <c r="A273" s="1057">
        <v>272</v>
      </c>
      <c r="B273" t="s">
        <v>1299</v>
      </c>
      <c r="C273" t="s">
        <v>1325</v>
      </c>
      <c r="D273" t="s">
        <v>1326</v>
      </c>
    </row>
    <row r="274" spans="1:4">
      <c r="A274" s="1057">
        <v>273</v>
      </c>
      <c r="B274" t="s">
        <v>1299</v>
      </c>
      <c r="C274" t="s">
        <v>1327</v>
      </c>
      <c r="D274" t="s">
        <v>1328</v>
      </c>
    </row>
    <row r="275" spans="1:4">
      <c r="A275" s="1057">
        <v>274</v>
      </c>
      <c r="B275" t="s">
        <v>1329</v>
      </c>
      <c r="C275" t="s">
        <v>1331</v>
      </c>
      <c r="D275" t="s">
        <v>1332</v>
      </c>
    </row>
    <row r="276" spans="1:4">
      <c r="A276" s="1057">
        <v>275</v>
      </c>
      <c r="B276" t="s">
        <v>1329</v>
      </c>
      <c r="C276" t="s">
        <v>1333</v>
      </c>
      <c r="D276" t="s">
        <v>1334</v>
      </c>
    </row>
    <row r="277" spans="1:4">
      <c r="A277" s="1057">
        <v>276</v>
      </c>
      <c r="B277" t="s">
        <v>1329</v>
      </c>
      <c r="C277" t="s">
        <v>1335</v>
      </c>
      <c r="D277" t="s">
        <v>1336</v>
      </c>
    </row>
    <row r="278" spans="1:4">
      <c r="A278" s="1057">
        <v>277</v>
      </c>
      <c r="B278" t="s">
        <v>1329</v>
      </c>
      <c r="C278" t="s">
        <v>1337</v>
      </c>
      <c r="D278" t="s">
        <v>1338</v>
      </c>
    </row>
    <row r="279" spans="1:4">
      <c r="A279" s="1057">
        <v>278</v>
      </c>
      <c r="B279" t="s">
        <v>1329</v>
      </c>
      <c r="C279" t="s">
        <v>1339</v>
      </c>
      <c r="D279" t="s">
        <v>1340</v>
      </c>
    </row>
    <row r="280" spans="1:4">
      <c r="A280" s="1057">
        <v>279</v>
      </c>
      <c r="B280" t="s">
        <v>1329</v>
      </c>
      <c r="C280" t="s">
        <v>1341</v>
      </c>
      <c r="D280" t="s">
        <v>1342</v>
      </c>
    </row>
    <row r="281" spans="1:4">
      <c r="A281" s="1057">
        <v>280</v>
      </c>
      <c r="B281" t="s">
        <v>1329</v>
      </c>
      <c r="C281" t="s">
        <v>1343</v>
      </c>
      <c r="D281" t="s">
        <v>1344</v>
      </c>
    </row>
    <row r="282" spans="1:4">
      <c r="A282" s="1057">
        <v>281</v>
      </c>
      <c r="B282" t="s">
        <v>1329</v>
      </c>
      <c r="C282" t="s">
        <v>1329</v>
      </c>
      <c r="D282" t="s">
        <v>1330</v>
      </c>
    </row>
    <row r="283" spans="1:4">
      <c r="A283" s="1057">
        <v>282</v>
      </c>
      <c r="B283" t="s">
        <v>1329</v>
      </c>
      <c r="C283" t="s">
        <v>1345</v>
      </c>
      <c r="D283" t="s">
        <v>1346</v>
      </c>
    </row>
    <row r="284" spans="1:4">
      <c r="A284" s="1057">
        <v>283</v>
      </c>
      <c r="B284" t="s">
        <v>1329</v>
      </c>
      <c r="C284" t="s">
        <v>1347</v>
      </c>
      <c r="D284" t="s">
        <v>1348</v>
      </c>
    </row>
    <row r="285" spans="1:4">
      <c r="A285" s="1057">
        <v>284</v>
      </c>
      <c r="B285" t="s">
        <v>1329</v>
      </c>
      <c r="C285" t="s">
        <v>1349</v>
      </c>
      <c r="D285" t="s">
        <v>1350</v>
      </c>
    </row>
    <row r="286" spans="1:4">
      <c r="A286" s="1057">
        <v>285</v>
      </c>
      <c r="B286" t="s">
        <v>1351</v>
      </c>
      <c r="C286" t="s">
        <v>1353</v>
      </c>
      <c r="D286" t="s">
        <v>1354</v>
      </c>
    </row>
    <row r="287" spans="1:4">
      <c r="A287" s="1057">
        <v>286</v>
      </c>
      <c r="B287" t="s">
        <v>1351</v>
      </c>
      <c r="C287" t="s">
        <v>1355</v>
      </c>
      <c r="D287" t="s">
        <v>1356</v>
      </c>
    </row>
    <row r="288" spans="1:4">
      <c r="A288" s="1057">
        <v>287</v>
      </c>
      <c r="B288" t="s">
        <v>1351</v>
      </c>
      <c r="C288" t="s">
        <v>1357</v>
      </c>
      <c r="D288" t="s">
        <v>1358</v>
      </c>
    </row>
    <row r="289" spans="1:4">
      <c r="A289" s="1057">
        <v>288</v>
      </c>
      <c r="B289" t="s">
        <v>1351</v>
      </c>
      <c r="C289" t="s">
        <v>1359</v>
      </c>
      <c r="D289" t="s">
        <v>1360</v>
      </c>
    </row>
    <row r="290" spans="1:4">
      <c r="A290" s="1057">
        <v>289</v>
      </c>
      <c r="B290" t="s">
        <v>1351</v>
      </c>
      <c r="C290" t="s">
        <v>1361</v>
      </c>
      <c r="D290" t="s">
        <v>1362</v>
      </c>
    </row>
    <row r="291" spans="1:4">
      <c r="A291" s="1057">
        <v>290</v>
      </c>
      <c r="B291" t="s">
        <v>1351</v>
      </c>
      <c r="C291" t="s">
        <v>1363</v>
      </c>
      <c r="D291" t="s">
        <v>1364</v>
      </c>
    </row>
    <row r="292" spans="1:4">
      <c r="A292" s="1057">
        <v>291</v>
      </c>
      <c r="B292" t="s">
        <v>1351</v>
      </c>
      <c r="C292" t="s">
        <v>1365</v>
      </c>
      <c r="D292" t="s">
        <v>1366</v>
      </c>
    </row>
    <row r="293" spans="1:4">
      <c r="A293" s="1057">
        <v>292</v>
      </c>
      <c r="B293" t="s">
        <v>1351</v>
      </c>
      <c r="C293" t="s">
        <v>1367</v>
      </c>
      <c r="D293" t="s">
        <v>1368</v>
      </c>
    </row>
    <row r="294" spans="1:4">
      <c r="A294" s="1057">
        <v>293</v>
      </c>
      <c r="B294" t="s">
        <v>1351</v>
      </c>
      <c r="C294" t="s">
        <v>914</v>
      </c>
      <c r="D294" t="s">
        <v>1369</v>
      </c>
    </row>
    <row r="295" spans="1:4">
      <c r="A295" s="1057">
        <v>294</v>
      </c>
      <c r="B295" t="s">
        <v>1351</v>
      </c>
      <c r="C295" t="s">
        <v>1370</v>
      </c>
      <c r="D295" t="s">
        <v>1371</v>
      </c>
    </row>
    <row r="296" spans="1:4">
      <c r="A296" s="1057">
        <v>295</v>
      </c>
      <c r="B296" t="s">
        <v>1351</v>
      </c>
      <c r="C296" t="s">
        <v>1351</v>
      </c>
      <c r="D296" t="s">
        <v>1352</v>
      </c>
    </row>
    <row r="297" spans="1:4">
      <c r="A297" s="1057">
        <v>296</v>
      </c>
      <c r="B297" t="s">
        <v>1351</v>
      </c>
      <c r="C297" t="s">
        <v>1372</v>
      </c>
      <c r="D297" t="s">
        <v>1373</v>
      </c>
    </row>
    <row r="298" spans="1:4">
      <c r="A298" s="1057">
        <v>297</v>
      </c>
      <c r="B298" t="s">
        <v>1374</v>
      </c>
      <c r="C298" t="s">
        <v>1376</v>
      </c>
      <c r="D298" t="s">
        <v>1377</v>
      </c>
    </row>
    <row r="299" spans="1:4">
      <c r="A299" s="1057">
        <v>298</v>
      </c>
      <c r="B299" t="s">
        <v>1374</v>
      </c>
      <c r="C299" t="s">
        <v>1378</v>
      </c>
      <c r="D299" t="s">
        <v>1379</v>
      </c>
    </row>
    <row r="300" spans="1:4">
      <c r="A300" s="1057">
        <v>299</v>
      </c>
      <c r="B300" t="s">
        <v>1374</v>
      </c>
      <c r="C300" t="s">
        <v>1380</v>
      </c>
      <c r="D300" t="s">
        <v>1381</v>
      </c>
    </row>
    <row r="301" spans="1:4">
      <c r="A301" s="1057">
        <v>300</v>
      </c>
      <c r="B301" t="s">
        <v>1374</v>
      </c>
      <c r="C301" t="s">
        <v>1382</v>
      </c>
      <c r="D301" t="s">
        <v>1383</v>
      </c>
    </row>
    <row r="302" spans="1:4">
      <c r="A302" s="1057">
        <v>301</v>
      </c>
      <c r="B302" t="s">
        <v>1374</v>
      </c>
      <c r="C302" t="s">
        <v>1384</v>
      </c>
      <c r="D302" t="s">
        <v>1385</v>
      </c>
    </row>
    <row r="303" spans="1:4">
      <c r="A303" s="1057">
        <v>302</v>
      </c>
      <c r="B303" t="s">
        <v>1374</v>
      </c>
      <c r="C303" t="s">
        <v>1386</v>
      </c>
      <c r="D303" t="s">
        <v>1387</v>
      </c>
    </row>
    <row r="304" spans="1:4">
      <c r="A304" s="1057">
        <v>303</v>
      </c>
      <c r="B304" t="s">
        <v>1374</v>
      </c>
      <c r="C304" t="s">
        <v>1388</v>
      </c>
      <c r="D304" t="s">
        <v>1389</v>
      </c>
    </row>
    <row r="305" spans="1:4">
      <c r="A305" s="1057">
        <v>304</v>
      </c>
      <c r="B305" t="s">
        <v>1374</v>
      </c>
      <c r="C305" t="s">
        <v>1390</v>
      </c>
      <c r="D305" t="s">
        <v>1391</v>
      </c>
    </row>
    <row r="306" spans="1:4">
      <c r="A306" s="1057">
        <v>305</v>
      </c>
      <c r="B306" t="s">
        <v>1374</v>
      </c>
      <c r="C306" t="s">
        <v>1374</v>
      </c>
      <c r="D306" t="s">
        <v>1375</v>
      </c>
    </row>
    <row r="307" spans="1:4">
      <c r="A307" s="1057">
        <v>306</v>
      </c>
      <c r="B307" t="s">
        <v>1374</v>
      </c>
      <c r="C307" t="s">
        <v>1392</v>
      </c>
      <c r="D307" t="s">
        <v>1393</v>
      </c>
    </row>
    <row r="308" spans="1:4">
      <c r="A308" s="1057">
        <v>307</v>
      </c>
      <c r="B308" t="s">
        <v>1394</v>
      </c>
      <c r="C308" t="s">
        <v>1396</v>
      </c>
      <c r="D308" t="s">
        <v>1397</v>
      </c>
    </row>
    <row r="309" spans="1:4">
      <c r="A309" s="1057">
        <v>308</v>
      </c>
      <c r="B309" t="s">
        <v>1394</v>
      </c>
      <c r="C309" t="s">
        <v>1398</v>
      </c>
      <c r="D309" t="s">
        <v>1399</v>
      </c>
    </row>
    <row r="310" spans="1:4">
      <c r="A310" s="1057">
        <v>309</v>
      </c>
      <c r="B310" t="s">
        <v>1394</v>
      </c>
      <c r="C310" t="s">
        <v>1317</v>
      </c>
      <c r="D310" t="s">
        <v>1400</v>
      </c>
    </row>
    <row r="311" spans="1:4">
      <c r="A311" s="1057">
        <v>310</v>
      </c>
      <c r="B311" t="s">
        <v>1394</v>
      </c>
      <c r="C311" t="s">
        <v>1401</v>
      </c>
      <c r="D311" t="s">
        <v>1402</v>
      </c>
    </row>
    <row r="312" spans="1:4">
      <c r="A312" s="1057">
        <v>311</v>
      </c>
      <c r="B312" t="s">
        <v>1394</v>
      </c>
      <c r="C312" t="s">
        <v>1403</v>
      </c>
      <c r="D312" t="s">
        <v>1404</v>
      </c>
    </row>
    <row r="313" spans="1:4">
      <c r="A313" s="1057">
        <v>312</v>
      </c>
      <c r="B313" t="s">
        <v>1394</v>
      </c>
      <c r="C313" t="s">
        <v>1405</v>
      </c>
      <c r="D313" t="s">
        <v>1406</v>
      </c>
    </row>
    <row r="314" spans="1:4">
      <c r="A314" s="1057">
        <v>313</v>
      </c>
      <c r="B314" t="s">
        <v>1394</v>
      </c>
      <c r="C314" t="s">
        <v>1407</v>
      </c>
      <c r="D314" t="s">
        <v>1408</v>
      </c>
    </row>
    <row r="315" spans="1:4">
      <c r="A315" s="1057">
        <v>314</v>
      </c>
      <c r="B315" t="s">
        <v>1394</v>
      </c>
      <c r="C315" t="s">
        <v>1409</v>
      </c>
      <c r="D315" t="s">
        <v>1410</v>
      </c>
    </row>
    <row r="316" spans="1:4">
      <c r="A316" s="1057">
        <v>315</v>
      </c>
      <c r="B316" t="s">
        <v>1394</v>
      </c>
      <c r="C316" t="s">
        <v>1411</v>
      </c>
      <c r="D316" t="s">
        <v>1412</v>
      </c>
    </row>
    <row r="317" spans="1:4">
      <c r="A317" s="1057">
        <v>316</v>
      </c>
      <c r="B317" t="s">
        <v>1394</v>
      </c>
      <c r="C317" t="s">
        <v>1413</v>
      </c>
      <c r="D317" t="s">
        <v>1414</v>
      </c>
    </row>
    <row r="318" spans="1:4">
      <c r="A318" s="1057">
        <v>317</v>
      </c>
      <c r="B318" t="s">
        <v>1394</v>
      </c>
      <c r="C318" t="s">
        <v>1415</v>
      </c>
      <c r="D318" t="s">
        <v>1416</v>
      </c>
    </row>
    <row r="319" spans="1:4">
      <c r="A319" s="1057">
        <v>318</v>
      </c>
      <c r="B319" t="s">
        <v>1394</v>
      </c>
      <c r="C319" t="s">
        <v>1394</v>
      </c>
      <c r="D319" t="s">
        <v>1395</v>
      </c>
    </row>
    <row r="320" spans="1:4">
      <c r="A320" s="1057">
        <v>319</v>
      </c>
      <c r="B320" t="s">
        <v>1394</v>
      </c>
      <c r="C320" t="s">
        <v>1417</v>
      </c>
      <c r="D320" t="s">
        <v>1418</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59</v>
      </c>
    </row>
    <row r="2" spans="2:4" ht="90">
      <c r="B2" s="53" t="s">
        <v>502</v>
      </c>
    </row>
    <row r="3" spans="2:4" ht="67.5">
      <c r="B3" s="53" t="s">
        <v>390</v>
      </c>
    </row>
    <row r="4" spans="2:4" ht="33.75">
      <c r="B4" s="53" t="s">
        <v>603</v>
      </c>
    </row>
    <row r="5" spans="2:4">
      <c r="B5" s="53" t="s">
        <v>222</v>
      </c>
    </row>
    <row r="6" spans="2:4" ht="22.5">
      <c r="B6" s="53" t="s">
        <v>266</v>
      </c>
    </row>
    <row r="7" spans="2:4" ht="22.5">
      <c r="B7" s="53" t="s">
        <v>267</v>
      </c>
    </row>
    <row r="8" spans="2:4" ht="22.5">
      <c r="B8" s="53" t="s">
        <v>268</v>
      </c>
    </row>
    <row r="9" spans="2:4" ht="22.5">
      <c r="B9" s="53" t="s">
        <v>503</v>
      </c>
    </row>
    <row r="10" spans="2:4" ht="56.25">
      <c r="B10" s="53" t="s">
        <v>765</v>
      </c>
    </row>
    <row r="11" spans="2:4" ht="12.75">
      <c r="B11" s="222" t="s">
        <v>388</v>
      </c>
    </row>
    <row r="12" spans="2:4">
      <c r="B12" s="51" t="s">
        <v>181</v>
      </c>
    </row>
    <row r="13" spans="2:4" ht="22.5">
      <c r="B13" s="53" t="s">
        <v>197</v>
      </c>
    </row>
    <row r="14" spans="2:4" ht="67.5">
      <c r="B14" s="53" t="s">
        <v>250</v>
      </c>
    </row>
    <row r="15" spans="2:4" ht="22.5">
      <c r="B15" s="53" t="s">
        <v>230</v>
      </c>
    </row>
    <row r="16" spans="2:4">
      <c r="B16" s="51" t="s">
        <v>206</v>
      </c>
      <c r="D16" s="93"/>
    </row>
    <row r="17" spans="1:2" ht="33.75">
      <c r="B17" s="53" t="s">
        <v>264</v>
      </c>
    </row>
    <row r="18" spans="1:2" ht="33.75">
      <c r="B18" s="53" t="s">
        <v>265</v>
      </c>
    </row>
    <row r="19" spans="1:2">
      <c r="B19" s="53" t="s">
        <v>251</v>
      </c>
    </row>
    <row r="20" spans="1:2" ht="33.75">
      <c r="B20" s="53" t="s">
        <v>292</v>
      </c>
    </row>
    <row r="21" spans="1:2">
      <c r="B21" s="51" t="s">
        <v>219</v>
      </c>
    </row>
    <row r="22" spans="1:2">
      <c r="B22" s="53" t="s">
        <v>221</v>
      </c>
    </row>
    <row r="24" spans="1:2" ht="22.5">
      <c r="B24" s="224" t="s">
        <v>371</v>
      </c>
    </row>
    <row r="26" spans="1:2">
      <c r="B26" s="51" t="s">
        <v>332</v>
      </c>
    </row>
    <row r="27" spans="1:2" ht="22.5">
      <c r="B27" s="223" t="s">
        <v>475</v>
      </c>
    </row>
    <row r="28" spans="1:2" ht="56.25">
      <c r="B28" s="223" t="s">
        <v>474</v>
      </c>
    </row>
    <row r="29" spans="1:2">
      <c r="B29" s="311" t="s">
        <v>389</v>
      </c>
    </row>
    <row r="30" spans="1:2" ht="22.5">
      <c r="B30" s="223" t="s">
        <v>602</v>
      </c>
    </row>
    <row r="32" spans="1:2">
      <c r="A32" s="281"/>
      <c r="B32" s="282" t="s">
        <v>433</v>
      </c>
    </row>
    <row r="33" spans="1:2" ht="14.25">
      <c r="A33" s="283">
        <v>1</v>
      </c>
      <c r="B33" s="284" t="s">
        <v>434</v>
      </c>
    </row>
    <row r="34" spans="1:2" ht="14.25">
      <c r="A34" s="283">
        <v>2</v>
      </c>
      <c r="B34" s="284" t="s">
        <v>435</v>
      </c>
    </row>
    <row r="35" spans="1:2">
      <c r="B35" s="282" t="s">
        <v>436</v>
      </c>
    </row>
    <row r="36" spans="1:2">
      <c r="B36" s="284" t="s">
        <v>437</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J50" sqref="J50"/>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4" customWidth="1"/>
    <col min="21" max="21" width="5.7109375" style="534" customWidth="1"/>
    <col min="22" max="22" width="34.42578125" style="534"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1" t="s">
        <v>710</v>
      </c>
      <c r="E5" s="1162"/>
      <c r="F5" s="1162"/>
      <c r="G5" s="1162"/>
      <c r="H5" s="1162"/>
      <c r="I5" s="1162"/>
      <c r="J5" s="1163"/>
      <c r="K5" s="437"/>
      <c r="L5" s="176"/>
      <c r="M5" s="176"/>
      <c r="N5" s="176"/>
      <c r="O5" s="176"/>
      <c r="P5" s="176"/>
      <c r="Q5" s="176"/>
      <c r="R5" s="176"/>
      <c r="S5" s="568"/>
      <c r="T5" s="568"/>
      <c r="U5" s="568"/>
      <c r="V5" s="568"/>
      <c r="W5" s="176"/>
    </row>
    <row r="6" spans="1:24" s="470" customFormat="1" ht="3" customHeight="1">
      <c r="A6" s="312"/>
      <c r="B6" s="312"/>
      <c r="D6" s="1193"/>
      <c r="E6" s="1194"/>
      <c r="F6" s="1194"/>
      <c r="G6" s="1194"/>
      <c r="H6" s="1194"/>
      <c r="I6" s="1194"/>
      <c r="J6" s="1195"/>
      <c r="S6" s="646"/>
      <c r="T6" s="646"/>
      <c r="U6" s="646"/>
      <c r="V6" s="646"/>
    </row>
    <row r="7" spans="1:24" s="470" customFormat="1" ht="5.25" hidden="1" customHeight="1">
      <c r="A7" s="312"/>
      <c r="B7" s="312"/>
      <c r="E7" s="1196"/>
      <c r="F7" s="1196"/>
      <c r="G7" s="1185"/>
      <c r="H7" s="1185"/>
      <c r="I7" s="1185"/>
      <c r="J7" s="1185"/>
      <c r="S7" s="646"/>
      <c r="T7" s="646"/>
      <c r="U7" s="646"/>
      <c r="V7" s="646"/>
    </row>
    <row r="8" spans="1:24" s="470" customFormat="1" ht="5.25" hidden="1" customHeight="1">
      <c r="A8" s="312"/>
      <c r="B8" s="312"/>
      <c r="E8" s="1196"/>
      <c r="F8" s="1196"/>
      <c r="G8" s="1185"/>
      <c r="H8" s="1185"/>
      <c r="I8" s="1185"/>
      <c r="J8" s="1185"/>
      <c r="S8" s="646"/>
      <c r="T8" s="646"/>
      <c r="U8" s="646"/>
      <c r="V8" s="646"/>
    </row>
    <row r="9" spans="1:24" s="470" customFormat="1" ht="5.25" hidden="1" customHeight="1">
      <c r="A9" s="312"/>
      <c r="B9" s="312"/>
      <c r="E9" s="1196"/>
      <c r="F9" s="1196"/>
      <c r="G9" s="1185"/>
      <c r="H9" s="1185"/>
      <c r="I9" s="1185"/>
      <c r="J9" s="1185"/>
      <c r="S9" s="646"/>
      <c r="T9" s="646"/>
      <c r="U9" s="646"/>
      <c r="V9" s="646"/>
    </row>
    <row r="10" spans="1:24" s="646" customFormat="1" ht="5.25" hidden="1">
      <c r="A10" s="312"/>
      <c r="B10" s="312"/>
      <c r="E10" s="1197"/>
      <c r="F10" s="1197"/>
      <c r="G10" s="841"/>
      <c r="H10" s="466"/>
      <c r="I10" s="794"/>
      <c r="J10" s="794"/>
    </row>
    <row r="11" spans="1:24" s="159" customFormat="1" ht="18.75" customHeight="1">
      <c r="A11" s="312"/>
      <c r="B11" s="312"/>
      <c r="D11" s="152"/>
      <c r="E11" s="1198" t="s">
        <v>717</v>
      </c>
      <c r="F11" s="1198"/>
      <c r="G11" s="1123" t="s">
        <v>84</v>
      </c>
      <c r="H11" s="468"/>
      <c r="I11" s="166"/>
      <c r="J11" s="152"/>
      <c r="K11" s="153"/>
      <c r="L11" s="152"/>
      <c r="M11" s="152"/>
      <c r="N11" s="153"/>
      <c r="O11" s="153"/>
      <c r="P11" s="152"/>
      <c r="Q11" s="152"/>
      <c r="R11" s="153"/>
      <c r="S11" s="554"/>
      <c r="T11" s="553"/>
      <c r="U11" s="553"/>
      <c r="V11" s="554"/>
    </row>
    <row r="12" spans="1:24" s="470" customFormat="1" ht="18.75">
      <c r="A12" s="312"/>
      <c r="B12" s="312"/>
      <c r="E12" s="1198" t="s">
        <v>718</v>
      </c>
      <c r="F12" s="1198"/>
      <c r="G12" s="1123" t="s">
        <v>84</v>
      </c>
      <c r="H12" s="468"/>
      <c r="I12" s="466"/>
      <c r="J12" s="469"/>
      <c r="K12" s="465"/>
      <c r="L12" s="465"/>
      <c r="M12" s="465"/>
      <c r="N12" s="464"/>
      <c r="O12" s="465"/>
      <c r="P12" s="465"/>
      <c r="Q12" s="465"/>
      <c r="R12" s="464"/>
      <c r="S12" s="645"/>
      <c r="T12" s="645"/>
      <c r="U12" s="645"/>
      <c r="V12" s="644"/>
    </row>
    <row r="13" spans="1:24" s="470" customFormat="1" ht="5.25" hidden="1" customHeight="1">
      <c r="A13" s="312"/>
      <c r="B13" s="312"/>
      <c r="E13" s="1192"/>
      <c r="F13" s="1192"/>
      <c r="G13" s="467"/>
      <c r="H13" s="466"/>
      <c r="I13" s="465"/>
      <c r="J13" s="465"/>
      <c r="K13" s="465"/>
      <c r="L13" s="465"/>
      <c r="M13" s="465"/>
      <c r="N13" s="464"/>
      <c r="O13" s="465"/>
      <c r="P13" s="465"/>
      <c r="Q13" s="465"/>
      <c r="R13" s="464"/>
      <c r="S13" s="645"/>
      <c r="T13" s="645"/>
      <c r="U13" s="645"/>
      <c r="V13" s="644"/>
    </row>
    <row r="14" spans="1:24" s="470" customFormat="1" ht="5.25" hidden="1" customHeight="1">
      <c r="A14" s="312"/>
      <c r="B14" s="312"/>
      <c r="S14" s="646"/>
      <c r="T14" s="646"/>
      <c r="U14" s="646"/>
      <c r="V14" s="646"/>
    </row>
    <row r="15" spans="1:24" s="463" customFormat="1" ht="5.25" hidden="1" customHeight="1">
      <c r="A15" s="472"/>
      <c r="B15" s="472"/>
      <c r="S15" s="643"/>
      <c r="T15" s="643"/>
      <c r="U15" s="643"/>
      <c r="V15" s="643"/>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86" t="s">
        <v>91</v>
      </c>
      <c r="E17" s="1186" t="s">
        <v>296</v>
      </c>
      <c r="F17" s="1186" t="s">
        <v>79</v>
      </c>
      <c r="G17" s="1186" t="s">
        <v>438</v>
      </c>
      <c r="H17" s="1186" t="s">
        <v>91</v>
      </c>
      <c r="I17" s="1186"/>
      <c r="J17" s="1186" t="s">
        <v>20</v>
      </c>
      <c r="K17" s="1188" t="s">
        <v>478</v>
      </c>
      <c r="L17" s="1188"/>
      <c r="M17" s="1188"/>
      <c r="N17" s="1188"/>
      <c r="O17" s="1188" t="s">
        <v>708</v>
      </c>
      <c r="P17" s="1188"/>
      <c r="Q17" s="1188"/>
      <c r="R17" s="1188"/>
      <c r="S17" s="1188" t="s">
        <v>709</v>
      </c>
      <c r="T17" s="1188"/>
      <c r="U17" s="1188"/>
      <c r="V17" s="1188"/>
      <c r="W17" s="1186" t="s">
        <v>243</v>
      </c>
    </row>
    <row r="18" spans="1:24" ht="30.75" customHeight="1">
      <c r="D18" s="1186"/>
      <c r="E18" s="1186"/>
      <c r="F18" s="1186"/>
      <c r="G18" s="1186"/>
      <c r="H18" s="1186"/>
      <c r="I18" s="1186"/>
      <c r="J18" s="1186"/>
      <c r="K18" s="115" t="s">
        <v>299</v>
      </c>
      <c r="L18" s="1186" t="s">
        <v>91</v>
      </c>
      <c r="M18" s="1186"/>
      <c r="N18" s="115" t="s">
        <v>229</v>
      </c>
      <c r="O18" s="115" t="s">
        <v>299</v>
      </c>
      <c r="P18" s="1186" t="s">
        <v>91</v>
      </c>
      <c r="Q18" s="1186"/>
      <c r="R18" s="115" t="s">
        <v>229</v>
      </c>
      <c r="S18" s="541" t="s">
        <v>299</v>
      </c>
      <c r="T18" s="1186" t="s">
        <v>91</v>
      </c>
      <c r="U18" s="1186"/>
      <c r="V18" s="541" t="s">
        <v>399</v>
      </c>
      <c r="W18" s="1186"/>
    </row>
    <row r="19" spans="1:24" s="406" customFormat="1" ht="12" customHeight="1">
      <c r="A19" s="405"/>
      <c r="B19" s="405"/>
      <c r="D19" s="42" t="s">
        <v>92</v>
      </c>
      <c r="E19" s="42" t="s">
        <v>48</v>
      </c>
      <c r="F19" s="42" t="s">
        <v>49</v>
      </c>
      <c r="G19" s="42" t="s">
        <v>50</v>
      </c>
      <c r="H19" s="1187" t="s">
        <v>67</v>
      </c>
      <c r="I19" s="1187"/>
      <c r="J19" s="42" t="s">
        <v>68</v>
      </c>
      <c r="K19" s="42" t="s">
        <v>182</v>
      </c>
      <c r="L19" s="1187" t="s">
        <v>183</v>
      </c>
      <c r="M19" s="1187"/>
      <c r="N19" s="42" t="s">
        <v>207</v>
      </c>
      <c r="O19" s="42" t="s">
        <v>208</v>
      </c>
      <c r="P19" s="1187" t="s">
        <v>209</v>
      </c>
      <c r="Q19" s="1187"/>
      <c r="R19" s="42" t="s">
        <v>210</v>
      </c>
      <c r="S19" s="526" t="s">
        <v>209</v>
      </c>
      <c r="T19" s="1187" t="s">
        <v>210</v>
      </c>
      <c r="U19" s="1187"/>
      <c r="V19" s="526" t="s">
        <v>211</v>
      </c>
      <c r="W19" s="42" t="s">
        <v>212</v>
      </c>
    </row>
    <row r="20" spans="1:24" ht="14.25" hidden="1" customHeight="1">
      <c r="C20" s="310"/>
      <c r="D20" s="350">
        <v>0</v>
      </c>
      <c r="E20" s="401"/>
      <c r="F20" s="401"/>
      <c r="G20" s="121"/>
      <c r="H20" s="402"/>
      <c r="I20" s="402"/>
      <c r="J20" s="221"/>
      <c r="K20" s="121"/>
      <c r="L20" s="221"/>
      <c r="M20" s="221"/>
      <c r="N20" s="403"/>
      <c r="O20" s="121"/>
      <c r="P20" s="221"/>
      <c r="Q20" s="221"/>
      <c r="R20" s="404"/>
      <c r="S20" s="543"/>
      <c r="T20" s="593"/>
      <c r="U20" s="593"/>
      <c r="V20" s="630"/>
      <c r="W20" s="121"/>
      <c r="X20" s="175"/>
    </row>
    <row r="21" spans="1:24" s="1099" customFormat="1" ht="17.100000000000001" customHeight="1">
      <c r="A21" s="749">
        <v>5</v>
      </c>
      <c r="C21" s="310"/>
      <c r="D21" s="1173">
        <v>1</v>
      </c>
      <c r="E21" s="1174" t="s">
        <v>613</v>
      </c>
      <c r="F21" s="1178" t="s">
        <v>2892</v>
      </c>
      <c r="G21" s="1181" t="s">
        <v>84</v>
      </c>
      <c r="H21" s="1173"/>
      <c r="I21" s="1173">
        <v>1</v>
      </c>
      <c r="J21" s="1189" t="s">
        <v>2893</v>
      </c>
      <c r="K21" s="1169" t="s">
        <v>84</v>
      </c>
      <c r="L21" s="1167"/>
      <c r="M21" s="1167" t="s">
        <v>92</v>
      </c>
      <c r="N21" s="1172"/>
      <c r="O21" s="1169" t="s">
        <v>84</v>
      </c>
      <c r="P21" s="1167"/>
      <c r="Q21" s="1167" t="s">
        <v>92</v>
      </c>
      <c r="R21" s="1168"/>
      <c r="S21" s="1169" t="s">
        <v>84</v>
      </c>
      <c r="T21" s="1084"/>
      <c r="U21" s="1084" t="s">
        <v>92</v>
      </c>
      <c r="V21" s="1124"/>
      <c r="W21" s="308"/>
    </row>
    <row r="22" spans="1:24" s="1099" customFormat="1" ht="17.100000000000001" customHeight="1">
      <c r="A22" s="749"/>
      <c r="C22" s="748"/>
      <c r="D22" s="1173"/>
      <c r="E22" s="1175"/>
      <c r="F22" s="1179"/>
      <c r="G22" s="1181"/>
      <c r="H22" s="1173"/>
      <c r="I22" s="1173"/>
      <c r="J22" s="1190"/>
      <c r="K22" s="1169"/>
      <c r="L22" s="1167"/>
      <c r="M22" s="1167"/>
      <c r="N22" s="1172"/>
      <c r="O22" s="1169"/>
      <c r="P22" s="1167"/>
      <c r="Q22" s="1167"/>
      <c r="R22" s="1168"/>
      <c r="S22" s="1169"/>
      <c r="T22" s="1086"/>
      <c r="U22" s="745"/>
      <c r="V22" s="746"/>
      <c r="W22" s="747"/>
    </row>
    <row r="23" spans="1:24" s="1099" customFormat="1" ht="17.100000000000001" customHeight="1">
      <c r="A23" s="749"/>
      <c r="C23" s="748"/>
      <c r="D23" s="1171"/>
      <c r="E23" s="1176"/>
      <c r="F23" s="1179"/>
      <c r="G23" s="1170"/>
      <c r="H23" s="1171"/>
      <c r="I23" s="1171"/>
      <c r="J23" s="1190"/>
      <c r="K23" s="1170"/>
      <c r="L23" s="1171"/>
      <c r="M23" s="1171"/>
      <c r="N23" s="1168"/>
      <c r="O23" s="1170"/>
      <c r="P23" s="1111"/>
      <c r="Q23" s="745"/>
      <c r="R23" s="746"/>
      <c r="S23" s="742"/>
      <c r="T23" s="742"/>
      <c r="U23" s="742"/>
      <c r="V23" s="742"/>
      <c r="W23" s="747"/>
    </row>
    <row r="24" spans="1:24" s="1099" customFormat="1" ht="17.100000000000001" customHeight="1">
      <c r="A24" s="749"/>
      <c r="C24" s="748"/>
      <c r="D24" s="1171"/>
      <c r="E24" s="1176"/>
      <c r="F24" s="1179"/>
      <c r="G24" s="1170"/>
      <c r="H24" s="1171"/>
      <c r="I24" s="1171"/>
      <c r="J24" s="1191"/>
      <c r="K24" s="1170"/>
      <c r="L24" s="745"/>
      <c r="M24" s="746"/>
      <c r="N24" s="746"/>
      <c r="O24" s="746"/>
      <c r="P24" s="746"/>
      <c r="Q24" s="746"/>
      <c r="R24" s="746"/>
      <c r="S24" s="742"/>
      <c r="T24" s="742"/>
      <c r="U24" s="742"/>
      <c r="V24" s="742"/>
      <c r="W24" s="747"/>
    </row>
    <row r="25" spans="1:24" s="1099" customFormat="1" ht="15" customHeight="1">
      <c r="A25" s="749"/>
      <c r="C25" s="748"/>
      <c r="D25" s="1171"/>
      <c r="E25" s="1177"/>
      <c r="F25" s="1180"/>
      <c r="G25" s="1170"/>
      <c r="H25" s="745"/>
      <c r="I25" s="746"/>
      <c r="J25" s="746"/>
      <c r="K25" s="746"/>
      <c r="L25" s="746"/>
      <c r="M25" s="746"/>
      <c r="N25" s="746"/>
      <c r="O25" s="746"/>
      <c r="P25" s="746"/>
      <c r="Q25" s="746"/>
      <c r="R25" s="746"/>
      <c r="S25" s="742"/>
      <c r="T25" s="742"/>
      <c r="U25" s="742"/>
      <c r="V25" s="742"/>
      <c r="W25" s="747"/>
    </row>
    <row r="26" spans="1:24" ht="17.100000000000001" customHeight="1">
      <c r="D26" s="117"/>
      <c r="E26" s="118"/>
      <c r="F26" s="118"/>
      <c r="G26" s="118"/>
      <c r="H26" s="118"/>
      <c r="I26" s="118"/>
      <c r="J26" s="118"/>
      <c r="K26" s="118"/>
      <c r="L26" s="118"/>
      <c r="M26" s="118"/>
      <c r="N26" s="118"/>
      <c r="O26" s="118"/>
      <c r="P26" s="118"/>
      <c r="Q26" s="118"/>
      <c r="R26" s="118"/>
      <c r="S26" s="542"/>
      <c r="T26" s="542"/>
      <c r="U26" s="542"/>
      <c r="V26" s="542"/>
      <c r="W26" s="119"/>
    </row>
    <row r="27" spans="1:24" ht="3" customHeight="1"/>
    <row r="28" spans="1:24" ht="11.25" hidden="1" customHeight="1"/>
    <row r="29" spans="1:24" ht="0.95" customHeight="1"/>
    <row r="30" spans="1:24" ht="23.25" customHeight="1"/>
    <row r="31" spans="1:24" ht="3" customHeight="1"/>
    <row r="32" spans="1:24" ht="17.100000000000001" customHeight="1">
      <c r="E32" s="1182" t="s">
        <v>734</v>
      </c>
      <c r="F32" s="1182"/>
      <c r="G32" s="1182"/>
      <c r="H32" s="1182"/>
      <c r="I32" s="1182"/>
      <c r="J32" s="1182"/>
      <c r="K32" s="1182"/>
      <c r="L32" s="1182"/>
      <c r="M32" s="1182"/>
      <c r="N32" s="1182"/>
      <c r="O32" s="1182"/>
      <c r="P32" s="1182"/>
      <c r="Q32" s="1182"/>
      <c r="R32" s="1182"/>
      <c r="S32" s="1182"/>
      <c r="T32" s="1182"/>
      <c r="U32" s="1182"/>
      <c r="V32" s="1182"/>
      <c r="W32" s="1182"/>
    </row>
    <row r="33" spans="5:23" ht="36.950000000000003" customHeight="1">
      <c r="E33" s="1183" t="s">
        <v>736</v>
      </c>
      <c r="F33" s="1184"/>
      <c r="G33" s="1184"/>
      <c r="H33" s="1184"/>
      <c r="I33" s="1184"/>
      <c r="J33" s="1184"/>
      <c r="K33" s="1184"/>
      <c r="L33" s="1184"/>
      <c r="M33" s="1184"/>
      <c r="N33" s="1184"/>
      <c r="O33" s="1184"/>
      <c r="P33" s="1184"/>
      <c r="Q33" s="1184"/>
      <c r="R33" s="1184"/>
      <c r="S33" s="1184"/>
      <c r="T33" s="1184"/>
      <c r="U33" s="1184"/>
      <c r="V33" s="1184"/>
      <c r="W33" s="1184"/>
    </row>
    <row r="34" spans="5:23" ht="17.100000000000001" customHeight="1">
      <c r="E34" s="1183" t="s">
        <v>737</v>
      </c>
      <c r="F34" s="1184"/>
      <c r="G34" s="1184"/>
      <c r="H34" s="1184"/>
      <c r="I34" s="1184"/>
      <c r="J34" s="1184"/>
      <c r="K34" s="1184"/>
      <c r="L34" s="1184"/>
      <c r="M34" s="1184"/>
      <c r="N34" s="1184"/>
      <c r="O34" s="1184"/>
      <c r="P34" s="1184"/>
      <c r="Q34" s="1184"/>
      <c r="R34" s="1184"/>
      <c r="S34" s="1184"/>
      <c r="T34" s="1184"/>
      <c r="U34" s="1184"/>
      <c r="V34" s="1184"/>
      <c r="W34" s="1184"/>
    </row>
    <row r="35" spans="5:23" ht="27" customHeight="1">
      <c r="E35" s="1183" t="s">
        <v>738</v>
      </c>
      <c r="F35" s="1184"/>
      <c r="G35" s="1184"/>
      <c r="H35" s="1184"/>
      <c r="I35" s="1184"/>
      <c r="J35" s="1184"/>
      <c r="K35" s="1184"/>
      <c r="L35" s="1184"/>
      <c r="M35" s="1184"/>
      <c r="N35" s="1184"/>
      <c r="O35" s="1184"/>
      <c r="P35" s="1184"/>
      <c r="Q35" s="1184"/>
      <c r="R35" s="1184"/>
      <c r="S35" s="1184"/>
      <c r="T35" s="1184"/>
      <c r="U35" s="1184"/>
      <c r="V35" s="1184"/>
      <c r="W35" s="1184"/>
    </row>
    <row r="36" spans="5:23" ht="17.100000000000001" customHeight="1">
      <c r="E36" s="1183" t="s">
        <v>739</v>
      </c>
      <c r="F36" s="1184"/>
      <c r="G36" s="1184"/>
      <c r="H36" s="1184"/>
      <c r="I36" s="1184"/>
      <c r="J36" s="1184"/>
      <c r="K36" s="1184"/>
      <c r="L36" s="1184"/>
      <c r="M36" s="1184"/>
      <c r="N36" s="1184"/>
      <c r="O36" s="1184"/>
      <c r="P36" s="1184"/>
      <c r="Q36" s="1184"/>
      <c r="R36" s="1184"/>
      <c r="S36" s="1184"/>
      <c r="T36" s="1184"/>
      <c r="U36" s="1184"/>
      <c r="V36" s="1184"/>
      <c r="W36" s="1184"/>
    </row>
    <row r="37" spans="5:23" ht="15" customHeight="1">
      <c r="E37" s="793"/>
      <c r="F37" s="218"/>
      <c r="G37" s="218"/>
      <c r="H37" s="218"/>
      <c r="I37" s="218"/>
      <c r="J37" s="218"/>
      <c r="K37" s="218"/>
      <c r="L37" s="218"/>
      <c r="M37" s="218"/>
      <c r="N37" s="218"/>
      <c r="O37" s="218"/>
      <c r="P37" s="218"/>
      <c r="Q37" s="218"/>
      <c r="R37" s="218"/>
      <c r="S37" s="218"/>
      <c r="T37" s="218"/>
      <c r="U37" s="218"/>
      <c r="V37" s="218"/>
      <c r="W37" s="218"/>
    </row>
    <row r="38" spans="5:23" ht="15" customHeight="1">
      <c r="E38" s="1182" t="s">
        <v>735</v>
      </c>
      <c r="F38" s="1182"/>
      <c r="G38" s="1182"/>
      <c r="H38" s="1182"/>
      <c r="I38" s="1182"/>
      <c r="J38" s="1182"/>
      <c r="K38" s="1182"/>
      <c r="L38" s="1182"/>
      <c r="M38" s="1182"/>
      <c r="N38" s="1182"/>
      <c r="O38" s="1182"/>
      <c r="P38" s="1182"/>
      <c r="Q38" s="1182"/>
      <c r="R38" s="1182"/>
      <c r="S38" s="1182"/>
      <c r="T38" s="1182"/>
      <c r="U38" s="1182"/>
      <c r="V38" s="1182"/>
      <c r="W38" s="1182"/>
    </row>
    <row r="39" spans="5:23" ht="17.100000000000001" customHeight="1">
      <c r="E39" s="1183" t="s">
        <v>740</v>
      </c>
      <c r="F39" s="1184"/>
      <c r="G39" s="1184"/>
      <c r="H39" s="1184"/>
      <c r="I39" s="1184"/>
      <c r="J39" s="1184"/>
      <c r="K39" s="1184"/>
      <c r="L39" s="1184"/>
      <c r="M39" s="1184"/>
      <c r="N39" s="1184"/>
      <c r="O39" s="1184"/>
      <c r="P39" s="1184"/>
      <c r="Q39" s="1184"/>
      <c r="R39" s="1184"/>
      <c r="S39" s="1184"/>
      <c r="T39" s="1184"/>
      <c r="U39" s="1184"/>
      <c r="V39" s="1184"/>
      <c r="W39" s="1184"/>
    </row>
    <row r="40" spans="5:23" ht="17.100000000000001" customHeight="1">
      <c r="E40" s="1183" t="s">
        <v>741</v>
      </c>
      <c r="F40" s="1184"/>
      <c r="G40" s="1184"/>
      <c r="H40" s="1184"/>
      <c r="I40" s="1184"/>
      <c r="J40" s="1184"/>
      <c r="K40" s="1184"/>
      <c r="L40" s="1184"/>
      <c r="M40" s="1184"/>
      <c r="N40" s="1184"/>
      <c r="O40" s="1184"/>
      <c r="P40" s="1184"/>
      <c r="Q40" s="1184"/>
      <c r="R40" s="1184"/>
      <c r="S40" s="1184"/>
      <c r="T40" s="1184"/>
      <c r="U40" s="1184"/>
      <c r="V40" s="1184"/>
      <c r="W40" s="1184"/>
    </row>
  </sheetData>
  <sheetProtection password="FA9C" sheet="1" objects="1" scenarios="1" formatColumns="0" formatRows="0"/>
  <dataConsolidate link="1"/>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J24">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14" width="10.5703125" style="586"/>
    <col min="15" max="16384" width="10.5703125" style="524"/>
  </cols>
  <sheetData>
    <row r="1" spans="1:14" ht="3" customHeight="1">
      <c r="A1" s="592" t="s">
        <v>92</v>
      </c>
    </row>
    <row r="2" spans="1:14" ht="22.5">
      <c r="F2" s="1200" t="s">
        <v>490</v>
      </c>
      <c r="G2" s="1201"/>
      <c r="H2" s="1202"/>
      <c r="I2" s="641"/>
    </row>
    <row r="3" spans="1:14" ht="3" customHeight="1"/>
    <row r="4" spans="1:14" s="571" customFormat="1" ht="11.25">
      <c r="A4" s="591"/>
      <c r="B4" s="591"/>
      <c r="C4" s="591"/>
      <c r="D4" s="591"/>
      <c r="F4" s="1152" t="s">
        <v>453</v>
      </c>
      <c r="G4" s="1152"/>
      <c r="H4" s="1152"/>
      <c r="I4" s="1203" t="s">
        <v>454</v>
      </c>
      <c r="J4" s="591"/>
      <c r="K4" s="591"/>
      <c r="L4" s="591"/>
      <c r="M4" s="591"/>
      <c r="N4" s="591"/>
    </row>
    <row r="5" spans="1:14" s="571" customFormat="1" ht="11.25" customHeight="1">
      <c r="A5" s="591"/>
      <c r="B5" s="591"/>
      <c r="C5" s="591"/>
      <c r="D5" s="591"/>
      <c r="F5" s="607" t="s">
        <v>91</v>
      </c>
      <c r="G5" s="619" t="s">
        <v>456</v>
      </c>
      <c r="H5" s="606" t="s">
        <v>441</v>
      </c>
      <c r="I5" s="1203"/>
      <c r="J5" s="591"/>
      <c r="K5" s="591"/>
      <c r="L5" s="591"/>
      <c r="M5" s="591"/>
      <c r="N5" s="591"/>
    </row>
    <row r="6" spans="1:14" s="571" customFormat="1" ht="12" customHeight="1">
      <c r="A6" s="591"/>
      <c r="B6" s="591"/>
      <c r="C6" s="591"/>
      <c r="D6" s="591"/>
      <c r="F6" s="608" t="s">
        <v>92</v>
      </c>
      <c r="G6" s="610">
        <v>2</v>
      </c>
      <c r="H6" s="611">
        <v>3</v>
      </c>
      <c r="I6" s="609">
        <v>4</v>
      </c>
      <c r="J6" s="591">
        <v>4</v>
      </c>
      <c r="K6" s="591"/>
      <c r="L6" s="591"/>
      <c r="M6" s="591"/>
      <c r="N6" s="591"/>
    </row>
    <row r="7" spans="1:14" s="571" customFormat="1" ht="18.75">
      <c r="A7" s="591"/>
      <c r="B7" s="591"/>
      <c r="C7" s="591"/>
      <c r="D7" s="591"/>
      <c r="F7" s="617">
        <v>1</v>
      </c>
      <c r="G7" s="633" t="s">
        <v>491</v>
      </c>
      <c r="H7" s="605" t="str">
        <f>IF(dateCh="","",dateCh)</f>
        <v>18.12.2019</v>
      </c>
      <c r="I7" s="582" t="s">
        <v>492</v>
      </c>
      <c r="J7" s="616"/>
      <c r="K7" s="591"/>
      <c r="L7" s="591"/>
      <c r="M7" s="591"/>
      <c r="N7" s="591"/>
    </row>
    <row r="8" spans="1:14" s="571" customFormat="1" ht="45">
      <c r="A8" s="1204">
        <v>1</v>
      </c>
      <c r="B8" s="591"/>
      <c r="C8" s="591"/>
      <c r="D8" s="591"/>
      <c r="F8" s="617" t="str">
        <f>"2." &amp;mergeValue(A8)</f>
        <v>2.1</v>
      </c>
      <c r="G8" s="633" t="s">
        <v>493</v>
      </c>
      <c r="H8" s="605"/>
      <c r="I8" s="582" t="s">
        <v>589</v>
      </c>
      <c r="J8" s="616"/>
      <c r="K8" s="591"/>
      <c r="L8" s="591"/>
      <c r="M8" s="591"/>
      <c r="N8" s="591"/>
    </row>
    <row r="9" spans="1:14" s="571" customFormat="1" ht="22.5">
      <c r="A9" s="1204"/>
      <c r="B9" s="591"/>
      <c r="C9" s="591"/>
      <c r="D9" s="591"/>
      <c r="F9" s="617" t="str">
        <f>"3." &amp;mergeValue(A9)</f>
        <v>3.1</v>
      </c>
      <c r="G9" s="633" t="s">
        <v>494</v>
      </c>
      <c r="H9" s="605"/>
      <c r="I9" s="582" t="s">
        <v>587</v>
      </c>
      <c r="J9" s="616"/>
      <c r="K9" s="591"/>
      <c r="L9" s="591"/>
      <c r="M9" s="591"/>
      <c r="N9" s="591"/>
    </row>
    <row r="10" spans="1:14" s="571" customFormat="1" ht="22.5">
      <c r="A10" s="1204"/>
      <c r="B10" s="591"/>
      <c r="C10" s="591"/>
      <c r="D10" s="591"/>
      <c r="F10" s="617" t="str">
        <f>"4."&amp;mergeValue(A10)</f>
        <v>4.1</v>
      </c>
      <c r="G10" s="633" t="s">
        <v>495</v>
      </c>
      <c r="H10" s="606" t="s">
        <v>457</v>
      </c>
      <c r="I10" s="582"/>
      <c r="J10" s="616"/>
      <c r="K10" s="591"/>
      <c r="L10" s="591"/>
      <c r="M10" s="591"/>
      <c r="N10" s="591"/>
    </row>
    <row r="11" spans="1:14" s="571" customFormat="1" ht="18.75">
      <c r="A11" s="1204"/>
      <c r="B11" s="1204">
        <v>1</v>
      </c>
      <c r="C11" s="624"/>
      <c r="D11" s="624"/>
      <c r="F11" s="617" t="str">
        <f>"4."&amp;mergeValue(A11) &amp;"."&amp;mergeValue(B11)</f>
        <v>4.1.1</v>
      </c>
      <c r="G11" s="612" t="s">
        <v>591</v>
      </c>
      <c r="H11" s="605" t="str">
        <f>IF(region_name="","",region_name)</f>
        <v>Челябинская область</v>
      </c>
      <c r="I11" s="582" t="s">
        <v>498</v>
      </c>
      <c r="J11" s="616"/>
      <c r="K11" s="591"/>
      <c r="L11" s="591"/>
      <c r="M11" s="591"/>
      <c r="N11" s="591"/>
    </row>
    <row r="12" spans="1:14" s="571" customFormat="1" ht="22.5">
      <c r="A12" s="1204"/>
      <c r="B12" s="1204"/>
      <c r="C12" s="1204">
        <v>1</v>
      </c>
      <c r="D12" s="624"/>
      <c r="F12" s="617" t="str">
        <f>"4."&amp;mergeValue(A12) &amp;"."&amp;mergeValue(B12)&amp;"."&amp;mergeValue(C12)</f>
        <v>4.1.1.1</v>
      </c>
      <c r="G12" s="623" t="s">
        <v>496</v>
      </c>
      <c r="H12" s="605"/>
      <c r="I12" s="582" t="s">
        <v>499</v>
      </c>
      <c r="J12" s="616"/>
      <c r="K12" s="591"/>
      <c r="L12" s="591"/>
      <c r="M12" s="591"/>
      <c r="N12" s="591"/>
    </row>
    <row r="13" spans="1:14" s="571" customFormat="1" ht="39" customHeight="1">
      <c r="A13" s="1204"/>
      <c r="B13" s="1204"/>
      <c r="C13" s="1204"/>
      <c r="D13" s="624">
        <v>1</v>
      </c>
      <c r="F13" s="617" t="str">
        <f>"4."&amp;mergeValue(A13) &amp;"."&amp;mergeValue(B13)&amp;"."&amp;mergeValue(C13)&amp;"."&amp;mergeValue(D13)</f>
        <v>4.1.1.1.1</v>
      </c>
      <c r="G13" s="634" t="s">
        <v>497</v>
      </c>
      <c r="H13" s="605"/>
      <c r="I13" s="1205" t="s">
        <v>590</v>
      </c>
      <c r="J13" s="616"/>
      <c r="K13" s="591"/>
      <c r="L13" s="591"/>
      <c r="M13" s="591"/>
      <c r="N13" s="591"/>
    </row>
    <row r="14" spans="1:14" s="571" customFormat="1" ht="18.75">
      <c r="A14" s="1204"/>
      <c r="B14" s="1204"/>
      <c r="C14" s="1204"/>
      <c r="D14" s="624"/>
      <c r="F14" s="620"/>
      <c r="G14" s="551" t="s">
        <v>4</v>
      </c>
      <c r="H14" s="625"/>
      <c r="I14" s="1205"/>
      <c r="J14" s="616"/>
      <c r="K14" s="591"/>
      <c r="L14" s="591"/>
      <c r="M14" s="591"/>
      <c r="N14" s="591"/>
    </row>
    <row r="15" spans="1:14" s="571" customFormat="1" ht="18.75">
      <c r="A15" s="1204"/>
      <c r="B15" s="1204"/>
      <c r="C15" s="624"/>
      <c r="D15" s="624"/>
      <c r="F15" s="635"/>
      <c r="G15" s="578" t="s">
        <v>402</v>
      </c>
      <c r="H15" s="636"/>
      <c r="I15" s="637"/>
      <c r="J15" s="616"/>
      <c r="K15" s="591"/>
      <c r="L15" s="591"/>
      <c r="M15" s="591"/>
      <c r="N15" s="591"/>
    </row>
    <row r="16" spans="1:14" s="571" customFormat="1" ht="18.75">
      <c r="A16" s="1204"/>
      <c r="B16" s="591"/>
      <c r="C16" s="591"/>
      <c r="D16" s="591"/>
      <c r="F16" s="620"/>
      <c r="G16" s="559" t="s">
        <v>505</v>
      </c>
      <c r="H16" s="621"/>
      <c r="I16" s="622"/>
      <c r="J16" s="616"/>
      <c r="K16" s="591"/>
      <c r="L16" s="591"/>
      <c r="M16" s="591"/>
      <c r="N16" s="591"/>
    </row>
    <row r="17" spans="1:14" s="571" customFormat="1" ht="18.75">
      <c r="A17" s="591"/>
      <c r="B17" s="591"/>
      <c r="C17" s="591"/>
      <c r="D17" s="591"/>
      <c r="F17" s="620"/>
      <c r="G17" s="566" t="s">
        <v>504</v>
      </c>
      <c r="H17" s="621"/>
      <c r="I17" s="622"/>
      <c r="J17" s="616"/>
      <c r="K17" s="591"/>
      <c r="L17" s="591"/>
      <c r="M17" s="591"/>
      <c r="N17" s="591"/>
    </row>
    <row r="18" spans="1:14" s="614" customFormat="1" ht="3" customHeight="1">
      <c r="A18" s="615"/>
      <c r="B18" s="615"/>
      <c r="C18" s="615"/>
      <c r="D18" s="615"/>
      <c r="F18" s="626"/>
      <c r="G18" s="627"/>
      <c r="H18" s="628"/>
      <c r="I18" s="629"/>
      <c r="J18" s="615"/>
      <c r="K18" s="615"/>
      <c r="L18" s="615"/>
      <c r="M18" s="615"/>
      <c r="N18" s="615"/>
    </row>
    <row r="19" spans="1:14" s="614" customFormat="1" ht="15" customHeight="1">
      <c r="A19" s="615"/>
      <c r="B19" s="615"/>
      <c r="C19" s="615"/>
      <c r="D19" s="615"/>
      <c r="F19" s="613"/>
      <c r="G19" s="1199" t="s">
        <v>592</v>
      </c>
      <c r="H19" s="1199"/>
      <c r="I19" s="595"/>
      <c r="J19" s="615"/>
      <c r="K19" s="615"/>
      <c r="L19" s="615"/>
      <c r="M19" s="615"/>
      <c r="N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8" width="10.5703125" style="586"/>
    <col min="29" max="16384" width="10.5703125" style="524"/>
  </cols>
  <sheetData>
    <row r="1" spans="1:28" hidden="1">
      <c r="Q1" s="584"/>
      <c r="R1" s="584"/>
    </row>
    <row r="2" spans="1:28" hidden="1">
      <c r="U2" s="584"/>
    </row>
    <row r="3" spans="1:28" hidden="1"/>
    <row r="4" spans="1:28" ht="3" customHeight="1">
      <c r="J4" s="530"/>
      <c r="K4" s="530"/>
      <c r="L4" s="525"/>
      <c r="M4" s="525"/>
      <c r="N4" s="525"/>
      <c r="O4" s="533"/>
      <c r="P4" s="533"/>
      <c r="Q4" s="533"/>
      <c r="R4" s="533"/>
      <c r="S4" s="533"/>
      <c r="T4" s="533"/>
      <c r="U4" s="533"/>
    </row>
    <row r="5" spans="1:28" ht="22.5" customHeight="1">
      <c r="J5" s="530"/>
      <c r="K5" s="530"/>
      <c r="L5" s="1232" t="s">
        <v>630</v>
      </c>
      <c r="M5" s="1232"/>
      <c r="N5" s="1232"/>
      <c r="O5" s="1232"/>
      <c r="P5" s="1232"/>
      <c r="Q5" s="1232"/>
      <c r="R5" s="1232"/>
      <c r="S5" s="1232"/>
      <c r="T5" s="1232"/>
      <c r="U5" s="665"/>
    </row>
    <row r="6" spans="1:28" ht="3" customHeight="1">
      <c r="J6" s="530"/>
      <c r="K6" s="530"/>
      <c r="L6" s="525"/>
      <c r="M6" s="525"/>
      <c r="N6" s="525"/>
      <c r="O6" s="529"/>
      <c r="P6" s="529"/>
      <c r="Q6" s="529"/>
      <c r="R6" s="529"/>
      <c r="S6" s="529"/>
      <c r="T6" s="529"/>
      <c r="U6" s="529"/>
      <c r="V6" s="533"/>
    </row>
    <row r="7" spans="1:28" s="571" customFormat="1" ht="22.5">
      <c r="A7" s="591"/>
      <c r="B7" s="591"/>
      <c r="C7" s="591"/>
      <c r="D7" s="591"/>
      <c r="E7" s="591"/>
      <c r="F7" s="591"/>
      <c r="G7" s="591"/>
      <c r="H7" s="591"/>
      <c r="L7" s="500"/>
      <c r="M7" s="618" t="s">
        <v>501</v>
      </c>
      <c r="N7" s="667"/>
      <c r="O7" s="1209" t="str">
        <f>IF(NameOrPr_ch="",IF(NameOrPr="","",NameOrPr),NameOrPr_ch)</f>
        <v>Министерство тарифного регулирования и энергетики Челябинской области</v>
      </c>
      <c r="P7" s="1209"/>
      <c r="Q7" s="1209"/>
      <c r="R7" s="1209"/>
      <c r="S7" s="1209"/>
      <c r="T7" s="1209"/>
      <c r="U7" s="583"/>
      <c r="V7" s="583"/>
      <c r="W7" s="520"/>
      <c r="X7" s="591"/>
      <c r="Y7" s="591"/>
      <c r="Z7" s="591"/>
      <c r="AA7" s="591"/>
      <c r="AB7" s="591"/>
    </row>
    <row r="8" spans="1:28" s="571" customFormat="1" ht="18.75">
      <c r="A8" s="591"/>
      <c r="B8" s="591"/>
      <c r="C8" s="591"/>
      <c r="D8" s="591"/>
      <c r="E8" s="591"/>
      <c r="F8" s="591"/>
      <c r="G8" s="591"/>
      <c r="H8" s="591"/>
      <c r="L8" s="500"/>
      <c r="M8" s="618" t="s">
        <v>595</v>
      </c>
      <c r="N8" s="667"/>
      <c r="O8" s="1209" t="str">
        <f>IF(datePr_ch="",IF(datePr="","",datePr),datePr_ch)</f>
        <v>05.12.2019</v>
      </c>
      <c r="P8" s="1209"/>
      <c r="Q8" s="1209"/>
      <c r="R8" s="1209"/>
      <c r="S8" s="1209"/>
      <c r="T8" s="1209"/>
      <c r="U8" s="583"/>
      <c r="V8" s="583"/>
      <c r="W8" s="520"/>
      <c r="X8" s="591"/>
      <c r="Y8" s="591"/>
      <c r="Z8" s="591"/>
      <c r="AA8" s="591"/>
      <c r="AB8" s="591"/>
    </row>
    <row r="9" spans="1:28" s="571" customFormat="1" ht="18.75">
      <c r="A9" s="591"/>
      <c r="B9" s="591"/>
      <c r="C9" s="591"/>
      <c r="D9" s="591"/>
      <c r="E9" s="591"/>
      <c r="F9" s="591"/>
      <c r="G9" s="591"/>
      <c r="H9" s="591"/>
      <c r="L9" s="553"/>
      <c r="M9" s="618" t="s">
        <v>594</v>
      </c>
      <c r="N9" s="667"/>
      <c r="O9" s="1209" t="str">
        <f>IF(numberPr_ch="",IF(numberPr="","",numberPr),numberPr_ch)</f>
        <v>90/114</v>
      </c>
      <c r="P9" s="1209"/>
      <c r="Q9" s="1209"/>
      <c r="R9" s="1209"/>
      <c r="S9" s="1209"/>
      <c r="T9" s="1209"/>
      <c r="U9" s="583"/>
      <c r="V9" s="583"/>
      <c r="W9" s="520"/>
      <c r="X9" s="591"/>
      <c r="Y9" s="591"/>
      <c r="Z9" s="591"/>
      <c r="AA9" s="591"/>
      <c r="AB9" s="591"/>
    </row>
    <row r="10" spans="1:28" s="571" customFormat="1" ht="18.75">
      <c r="A10" s="591"/>
      <c r="B10" s="591"/>
      <c r="C10" s="591"/>
      <c r="D10" s="591"/>
      <c r="E10" s="591"/>
      <c r="F10" s="591"/>
      <c r="G10" s="591"/>
      <c r="H10" s="591"/>
      <c r="L10" s="553"/>
      <c r="M10" s="618" t="s">
        <v>500</v>
      </c>
      <c r="N10" s="667"/>
      <c r="O10" s="1209" t="str">
        <f>IF(IstPub_ch="",IF(IstPub="","",IstPub),IstPub_ch)</f>
        <v>Сайт Министерства тарифного регулирования и энергетики Челябинской области, tarif74.ru</v>
      </c>
      <c r="P10" s="1209"/>
      <c r="Q10" s="1209"/>
      <c r="R10" s="1209"/>
      <c r="S10" s="1209"/>
      <c r="T10" s="1209"/>
      <c r="U10" s="583"/>
      <c r="V10" s="583"/>
      <c r="W10" s="520"/>
      <c r="X10" s="591"/>
      <c r="Y10" s="591"/>
      <c r="Z10" s="591"/>
      <c r="AA10" s="591"/>
      <c r="AB10" s="591"/>
    </row>
    <row r="11" spans="1:28" s="571" customFormat="1" ht="11.25" hidden="1">
      <c r="A11" s="591"/>
      <c r="B11" s="591"/>
      <c r="C11" s="591"/>
      <c r="D11" s="591"/>
      <c r="E11" s="591"/>
      <c r="F11" s="591"/>
      <c r="G11" s="591"/>
      <c r="H11" s="591"/>
      <c r="L11" s="1233"/>
      <c r="M11" s="1233"/>
      <c r="N11" s="567"/>
      <c r="O11" s="583"/>
      <c r="P11" s="583"/>
      <c r="Q11" s="583"/>
      <c r="R11" s="583"/>
      <c r="S11" s="583"/>
      <c r="T11" s="583"/>
      <c r="U11" s="589" t="s">
        <v>372</v>
      </c>
      <c r="X11" s="591"/>
      <c r="Y11" s="591"/>
      <c r="Z11" s="591"/>
      <c r="AA11" s="591"/>
      <c r="AB11" s="591"/>
    </row>
    <row r="12" spans="1:28">
      <c r="J12" s="530"/>
      <c r="K12" s="530"/>
      <c r="L12" s="525"/>
      <c r="M12" s="525"/>
      <c r="N12" s="503"/>
      <c r="O12" s="1210"/>
      <c r="P12" s="1210"/>
      <c r="Q12" s="1210"/>
      <c r="R12" s="1210"/>
      <c r="S12" s="1210"/>
      <c r="T12" s="1210"/>
      <c r="U12" s="1210"/>
    </row>
    <row r="13" spans="1:28">
      <c r="J13" s="530"/>
      <c r="K13" s="530"/>
      <c r="L13" s="1152" t="s">
        <v>453</v>
      </c>
      <c r="M13" s="1152"/>
      <c r="N13" s="1152"/>
      <c r="O13" s="1152"/>
      <c r="P13" s="1152"/>
      <c r="Q13" s="1152"/>
      <c r="R13" s="1152"/>
      <c r="S13" s="1152"/>
      <c r="T13" s="1152"/>
      <c r="U13" s="1152"/>
      <c r="V13" s="1152"/>
      <c r="W13" s="1152" t="s">
        <v>454</v>
      </c>
    </row>
    <row r="14" spans="1:28" ht="14.25" customHeight="1">
      <c r="J14" s="530"/>
      <c r="K14" s="530"/>
      <c r="L14" s="1216" t="s">
        <v>91</v>
      </c>
      <c r="M14" s="1216" t="s">
        <v>638</v>
      </c>
      <c r="N14" s="662"/>
      <c r="O14" s="1217" t="s">
        <v>640</v>
      </c>
      <c r="P14" s="1218"/>
      <c r="Q14" s="1218"/>
      <c r="R14" s="1218"/>
      <c r="S14" s="1218"/>
      <c r="T14" s="1219"/>
      <c r="U14" s="1227" t="s">
        <v>340</v>
      </c>
      <c r="V14" s="1213" t="s">
        <v>274</v>
      </c>
      <c r="W14" s="1152"/>
    </row>
    <row r="15" spans="1:28" ht="14.25" customHeight="1">
      <c r="J15" s="530"/>
      <c r="K15" s="530"/>
      <c r="L15" s="1216"/>
      <c r="M15" s="1216"/>
      <c r="N15" s="663"/>
      <c r="O15" s="1222" t="s">
        <v>604</v>
      </c>
      <c r="P15" s="1220" t="s">
        <v>270</v>
      </c>
      <c r="Q15" s="1221"/>
      <c r="R15" s="1224" t="s">
        <v>653</v>
      </c>
      <c r="S15" s="1225"/>
      <c r="T15" s="1226"/>
      <c r="U15" s="1228"/>
      <c r="V15" s="1214"/>
      <c r="W15" s="1152"/>
    </row>
    <row r="16" spans="1:28" ht="33.75" customHeight="1">
      <c r="J16" s="530"/>
      <c r="K16" s="530"/>
      <c r="L16" s="1216"/>
      <c r="M16" s="1216"/>
      <c r="N16" s="664"/>
      <c r="O16" s="1223"/>
      <c r="P16" s="536" t="s">
        <v>605</v>
      </c>
      <c r="Q16" s="536" t="s">
        <v>6</v>
      </c>
      <c r="R16" s="537" t="s">
        <v>273</v>
      </c>
      <c r="S16" s="1211" t="s">
        <v>272</v>
      </c>
      <c r="T16" s="1212"/>
      <c r="U16" s="1229"/>
      <c r="V16" s="1215"/>
      <c r="W16" s="1152"/>
    </row>
    <row r="17" spans="1:28">
      <c r="J17" s="530"/>
      <c r="K17" s="570">
        <v>1</v>
      </c>
      <c r="L17" s="648" t="s">
        <v>92</v>
      </c>
      <c r="M17" s="648" t="s">
        <v>48</v>
      </c>
      <c r="N17" s="650" t="str">
        <f ca="1">OFFSET(N17,0,-1)</f>
        <v>2</v>
      </c>
      <c r="O17" s="649">
        <f ca="1">OFFSET(O17,0,-1)+1</f>
        <v>3</v>
      </c>
      <c r="P17" s="649">
        <f ca="1">OFFSET(P17,0,-1)+1</f>
        <v>4</v>
      </c>
      <c r="Q17" s="649">
        <f ca="1">OFFSET(Q17,0,-1)+1</f>
        <v>5</v>
      </c>
      <c r="R17" s="649">
        <f ca="1">OFFSET(R17,0,-1)+1</f>
        <v>6</v>
      </c>
      <c r="S17" s="1234">
        <f ca="1">OFFSET(S17,0,-1)+1</f>
        <v>7</v>
      </c>
      <c r="T17" s="1234"/>
      <c r="U17" s="649">
        <f ca="1">OFFSET(U17,0,-2)+1</f>
        <v>8</v>
      </c>
      <c r="V17" s="650">
        <f ca="1">OFFSET(V17,0,-1)</f>
        <v>8</v>
      </c>
      <c r="W17" s="649">
        <f ca="1">OFFSET(W17,0,-1)+1</f>
        <v>9</v>
      </c>
    </row>
    <row r="18" spans="1:28" ht="22.5">
      <c r="A18" s="1235">
        <v>1</v>
      </c>
      <c r="B18" s="848"/>
      <c r="C18" s="848"/>
      <c r="D18" s="848"/>
      <c r="E18" s="849"/>
      <c r="F18" s="850"/>
      <c r="G18" s="850"/>
      <c r="H18" s="850"/>
      <c r="I18" s="851"/>
      <c r="J18" s="846"/>
      <c r="K18" s="853"/>
      <c r="L18" s="594">
        <f>mergeValue(A18)</f>
        <v>1</v>
      </c>
      <c r="M18" s="642" t="s">
        <v>20</v>
      </c>
      <c r="N18" s="647"/>
      <c r="O18" s="1236"/>
      <c r="P18" s="1236"/>
      <c r="Q18" s="1236"/>
      <c r="R18" s="1236"/>
      <c r="S18" s="1236"/>
      <c r="T18" s="1236"/>
      <c r="U18" s="1236"/>
      <c r="V18" s="1236"/>
      <c r="W18" s="631" t="s">
        <v>475</v>
      </c>
      <c r="Y18" s="590"/>
      <c r="Z18" s="590" t="str">
        <f t="shared" ref="Z18:Z31" si="0">IF(M18="","",M18 )</f>
        <v>Наименование тарифа</v>
      </c>
      <c r="AA18" s="590"/>
      <c r="AB18" s="590"/>
    </row>
    <row r="19" spans="1:28" ht="22.5">
      <c r="A19" s="1235"/>
      <c r="B19" s="1235">
        <v>1</v>
      </c>
      <c r="C19" s="848"/>
      <c r="D19" s="848"/>
      <c r="E19" s="850"/>
      <c r="F19" s="850"/>
      <c r="G19" s="850"/>
      <c r="H19" s="850"/>
      <c r="I19" s="845"/>
      <c r="J19" s="844"/>
      <c r="K19" s="847"/>
      <c r="L19" s="594" t="str">
        <f>mergeValue(A19) &amp;"."&amp; mergeValue(B19)</f>
        <v>1.1</v>
      </c>
      <c r="M19" s="547" t="s">
        <v>16</v>
      </c>
      <c r="N19" s="647"/>
      <c r="O19" s="1236"/>
      <c r="P19" s="1236"/>
      <c r="Q19" s="1236"/>
      <c r="R19" s="1236"/>
      <c r="S19" s="1236"/>
      <c r="T19" s="1236"/>
      <c r="U19" s="1236"/>
      <c r="V19" s="1236"/>
      <c r="W19" s="631" t="s">
        <v>476</v>
      </c>
      <c r="Y19" s="590"/>
      <c r="Z19" s="590" t="str">
        <f t="shared" si="0"/>
        <v>Территория действия тарифа</v>
      </c>
      <c r="AA19" s="590"/>
      <c r="AB19" s="590"/>
    </row>
    <row r="20" spans="1:28" ht="22.5">
      <c r="A20" s="1235"/>
      <c r="B20" s="1235"/>
      <c r="C20" s="1235">
        <v>1</v>
      </c>
      <c r="D20" s="848"/>
      <c r="E20" s="850"/>
      <c r="F20" s="850"/>
      <c r="G20" s="850"/>
      <c r="H20" s="850"/>
      <c r="I20" s="852"/>
      <c r="J20" s="844"/>
      <c r="K20" s="847"/>
      <c r="L20" s="594" t="str">
        <f>mergeValue(A20) &amp;"."&amp; mergeValue(B20)&amp;"."&amp; mergeValue(C20)</f>
        <v>1.1.1</v>
      </c>
      <c r="M20" s="548" t="s">
        <v>7</v>
      </c>
      <c r="N20" s="647"/>
      <c r="O20" s="1236"/>
      <c r="P20" s="1236"/>
      <c r="Q20" s="1236"/>
      <c r="R20" s="1236"/>
      <c r="S20" s="1236"/>
      <c r="T20" s="1236"/>
      <c r="U20" s="1236"/>
      <c r="V20" s="1236"/>
      <c r="W20" s="631" t="s">
        <v>632</v>
      </c>
      <c r="Y20" s="590"/>
      <c r="Z20" s="590" t="str">
        <f t="shared" si="0"/>
        <v xml:space="preserve">Наименование системы теплоснабжения </v>
      </c>
      <c r="AA20" s="590"/>
      <c r="AB20" s="590"/>
    </row>
    <row r="21" spans="1:28" ht="22.5">
      <c r="A21" s="1235"/>
      <c r="B21" s="1235"/>
      <c r="C21" s="1235"/>
      <c r="D21" s="1235">
        <v>1</v>
      </c>
      <c r="E21" s="850"/>
      <c r="F21" s="850"/>
      <c r="G21" s="850"/>
      <c r="H21" s="850"/>
      <c r="I21" s="852"/>
      <c r="J21" s="844"/>
      <c r="K21" s="847"/>
      <c r="L21" s="594" t="str">
        <f>mergeValue(A21) &amp;"."&amp; mergeValue(B21)&amp;"."&amp; mergeValue(C21)&amp;"."&amp; mergeValue(D21)</f>
        <v>1.1.1.1</v>
      </c>
      <c r="M21" s="549" t="s">
        <v>22</v>
      </c>
      <c r="N21" s="647"/>
      <c r="O21" s="1236"/>
      <c r="P21" s="1236"/>
      <c r="Q21" s="1236"/>
      <c r="R21" s="1236"/>
      <c r="S21" s="1236"/>
      <c r="T21" s="1236"/>
      <c r="U21" s="1236"/>
      <c r="V21" s="1236"/>
      <c r="W21" s="631" t="s">
        <v>633</v>
      </c>
      <c r="Y21" s="590"/>
      <c r="Z21" s="590" t="str">
        <f t="shared" si="0"/>
        <v xml:space="preserve">Источник тепловой энергии  </v>
      </c>
      <c r="AA21" s="590"/>
      <c r="AB21" s="590"/>
    </row>
    <row r="22" spans="1:28" ht="101.25">
      <c r="A22" s="1235"/>
      <c r="B22" s="1235"/>
      <c r="C22" s="1235"/>
      <c r="D22" s="1235"/>
      <c r="E22" s="1235">
        <v>1</v>
      </c>
      <c r="F22" s="850"/>
      <c r="G22" s="850"/>
      <c r="H22" s="848">
        <v>1</v>
      </c>
      <c r="I22" s="1235">
        <v>1</v>
      </c>
      <c r="J22" s="850"/>
      <c r="K22" s="855"/>
      <c r="L22" s="594" t="str">
        <f>mergeValue(A22) &amp;"."&amp; mergeValue(B22)&amp;"."&amp; mergeValue(C22)&amp;"."&amp; mergeValue(D22)&amp;"."&amp; mergeValue(E22)</f>
        <v>1.1.1.1.1</v>
      </c>
      <c r="M22" s="555" t="s">
        <v>9</v>
      </c>
      <c r="N22" s="647"/>
      <c r="O22" s="1237"/>
      <c r="P22" s="1237"/>
      <c r="Q22" s="1237"/>
      <c r="R22" s="1237"/>
      <c r="S22" s="1237"/>
      <c r="T22" s="1237"/>
      <c r="U22" s="1237"/>
      <c r="V22" s="1237"/>
      <c r="W22" s="631" t="s">
        <v>637</v>
      </c>
      <c r="Y22" s="590"/>
      <c r="Z22" s="590" t="str">
        <f t="shared" si="0"/>
        <v>Схема подключения теплопотребляющей установки к коллектору источника тепловой энергии</v>
      </c>
      <c r="AA22" s="590"/>
      <c r="AB22" s="590"/>
    </row>
    <row r="23" spans="1:28" ht="90">
      <c r="A23" s="1235"/>
      <c r="B23" s="1235"/>
      <c r="C23" s="1235"/>
      <c r="D23" s="1235"/>
      <c r="E23" s="1235"/>
      <c r="F23" s="1235">
        <v>1</v>
      </c>
      <c r="G23" s="848"/>
      <c r="H23" s="848"/>
      <c r="I23" s="1235"/>
      <c r="J23" s="1235">
        <v>1</v>
      </c>
      <c r="K23" s="856"/>
      <c r="L23" s="594" t="str">
        <f>mergeValue(A23) &amp;"."&amp; mergeValue(B23)&amp;"."&amp; mergeValue(C23)&amp;"."&amp; mergeValue(D23)&amp;"."&amp; mergeValue(E23)&amp;"."&amp; mergeValue(F23)</f>
        <v>1.1.1.1.1.1</v>
      </c>
      <c r="M23" s="556" t="s">
        <v>10</v>
      </c>
      <c r="N23" s="647"/>
      <c r="O23" s="1238"/>
      <c r="P23" s="1239"/>
      <c r="Q23" s="1239"/>
      <c r="R23" s="1239"/>
      <c r="S23" s="1239"/>
      <c r="T23" s="1239"/>
      <c r="U23" s="1239"/>
      <c r="V23" s="1240"/>
      <c r="W23" s="631" t="s">
        <v>635</v>
      </c>
      <c r="Y23" s="590"/>
      <c r="Z23" s="590" t="str">
        <f t="shared" si="0"/>
        <v>Группа потребителей</v>
      </c>
      <c r="AA23" s="590"/>
      <c r="AB23" s="590"/>
    </row>
    <row r="24" spans="1:28" ht="189" customHeight="1">
      <c r="A24" s="1235"/>
      <c r="B24" s="1235"/>
      <c r="C24" s="1235"/>
      <c r="D24" s="1235"/>
      <c r="E24" s="1235"/>
      <c r="F24" s="1235"/>
      <c r="G24" s="848">
        <v>1</v>
      </c>
      <c r="H24" s="848"/>
      <c r="I24" s="1235"/>
      <c r="J24" s="1235"/>
      <c r="K24" s="856">
        <v>1</v>
      </c>
      <c r="L24" s="594" t="str">
        <f>mergeValue(A24) &amp;"."&amp; mergeValue(B24)&amp;"."&amp; mergeValue(C24)&amp;"."&amp; mergeValue(D24)&amp;"."&amp; mergeValue(E24)&amp;"."&amp; mergeValue(F24)&amp;"."&amp; mergeValue(G24)</f>
        <v>1.1.1.1.1.1.1</v>
      </c>
      <c r="M24" s="1066"/>
      <c r="N24" s="647"/>
      <c r="O24" s="563"/>
      <c r="P24" s="563"/>
      <c r="Q24" s="1091"/>
      <c r="R24" s="1230"/>
      <c r="S24" s="1231" t="s">
        <v>83</v>
      </c>
      <c r="T24" s="1230"/>
      <c r="U24" s="1231" t="s">
        <v>84</v>
      </c>
      <c r="V24" s="563"/>
      <c r="W24" s="1206" t="s">
        <v>654</v>
      </c>
      <c r="X24" s="586" t="str">
        <f>strCheckDate(O25:V25)</f>
        <v/>
      </c>
      <c r="Y24" s="590"/>
      <c r="Z24" s="590" t="str">
        <f t="shared" si="0"/>
        <v/>
      </c>
      <c r="AA24" s="590"/>
      <c r="AB24" s="590"/>
    </row>
    <row r="25" spans="1:28" ht="11.25" hidden="1" customHeight="1">
      <c r="A25" s="1235"/>
      <c r="B25" s="1235"/>
      <c r="C25" s="1235"/>
      <c r="D25" s="1235"/>
      <c r="E25" s="1235"/>
      <c r="F25" s="1235"/>
      <c r="G25" s="848"/>
      <c r="H25" s="848"/>
      <c r="I25" s="1235"/>
      <c r="J25" s="1235"/>
      <c r="K25" s="856"/>
      <c r="L25" s="601"/>
      <c r="M25" s="647"/>
      <c r="N25" s="647"/>
      <c r="O25" s="563"/>
      <c r="P25" s="563"/>
      <c r="Q25" s="585" t="str">
        <f>R24 &amp; "-" &amp; T24</f>
        <v>-</v>
      </c>
      <c r="R25" s="1230"/>
      <c r="S25" s="1231"/>
      <c r="T25" s="1230"/>
      <c r="U25" s="1231"/>
      <c r="V25" s="563"/>
      <c r="W25" s="1207"/>
      <c r="Y25" s="590"/>
      <c r="Z25" s="590" t="str">
        <f t="shared" si="0"/>
        <v/>
      </c>
      <c r="AA25" s="590"/>
      <c r="AB25" s="590"/>
    </row>
    <row r="26" spans="1:28" ht="15" customHeight="1">
      <c r="A26" s="1235"/>
      <c r="B26" s="1235"/>
      <c r="C26" s="1235"/>
      <c r="D26" s="1235"/>
      <c r="E26" s="1235"/>
      <c r="F26" s="1235"/>
      <c r="G26" s="850"/>
      <c r="H26" s="848"/>
      <c r="I26" s="1235"/>
      <c r="J26" s="1235"/>
      <c r="K26" s="855"/>
      <c r="L26" s="539"/>
      <c r="M26" s="558" t="s">
        <v>25</v>
      </c>
      <c r="N26" s="565"/>
      <c r="O26" s="565"/>
      <c r="P26" s="565"/>
      <c r="Q26" s="565"/>
      <c r="R26" s="565"/>
      <c r="S26" s="565"/>
      <c r="T26" s="565"/>
      <c r="U26" s="565"/>
      <c r="V26" s="561"/>
      <c r="W26" s="1208"/>
      <c r="Y26" s="590"/>
      <c r="Z26" s="590" t="str">
        <f t="shared" si="0"/>
        <v>Добавить вид теплоносителя (параметры теплоносителя)</v>
      </c>
      <c r="AA26" s="590"/>
      <c r="AB26" s="590"/>
    </row>
    <row r="27" spans="1:28" ht="15" customHeight="1">
      <c r="A27" s="1235"/>
      <c r="B27" s="1235"/>
      <c r="C27" s="1235"/>
      <c r="D27" s="1235"/>
      <c r="E27" s="1235"/>
      <c r="F27" s="850"/>
      <c r="G27" s="850"/>
      <c r="H27" s="848"/>
      <c r="I27" s="1235"/>
      <c r="J27" s="850"/>
      <c r="K27" s="855"/>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row>
    <row r="28" spans="1:28" ht="15" customHeight="1">
      <c r="A28" s="1235"/>
      <c r="B28" s="1235"/>
      <c r="C28" s="1235"/>
      <c r="D28" s="1235"/>
      <c r="E28" s="854"/>
      <c r="F28" s="850"/>
      <c r="G28" s="850"/>
      <c r="H28" s="850"/>
      <c r="I28" s="846"/>
      <c r="J28" s="843"/>
      <c r="K28" s="853"/>
      <c r="L28" s="539"/>
      <c r="M28" s="552" t="s">
        <v>12</v>
      </c>
      <c r="N28" s="565"/>
      <c r="O28" s="565"/>
      <c r="P28" s="565"/>
      <c r="Q28" s="565"/>
      <c r="R28" s="565"/>
      <c r="S28" s="565"/>
      <c r="T28" s="565"/>
      <c r="U28" s="564"/>
      <c r="V28" s="565"/>
      <c r="W28" s="666"/>
      <c r="Y28" s="590"/>
      <c r="Z28" s="590" t="str">
        <f t="shared" si="0"/>
        <v>Добавить схему подключения</v>
      </c>
      <c r="AA28" s="590"/>
      <c r="AB28" s="590"/>
    </row>
    <row r="29" spans="1:28" ht="15" customHeight="1">
      <c r="A29" s="1235"/>
      <c r="B29" s="1235"/>
      <c r="C29" s="1235"/>
      <c r="D29" s="854"/>
      <c r="E29" s="854"/>
      <c r="F29" s="850"/>
      <c r="G29" s="850"/>
      <c r="H29" s="850"/>
      <c r="I29" s="846"/>
      <c r="J29" s="843"/>
      <c r="K29" s="853"/>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row>
    <row r="30" spans="1:28" ht="15" customHeight="1">
      <c r="A30" s="1235"/>
      <c r="B30" s="1235"/>
      <c r="C30" s="854"/>
      <c r="D30" s="854"/>
      <c r="E30" s="854"/>
      <c r="F30" s="854"/>
      <c r="G30" s="859"/>
      <c r="H30" s="846"/>
      <c r="I30" s="857"/>
      <c r="J30" s="843"/>
      <c r="K30" s="858"/>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row>
    <row r="31" spans="1:28" ht="15" customHeight="1">
      <c r="A31" s="1235"/>
      <c r="B31" s="854"/>
      <c r="C31" s="854"/>
      <c r="D31" s="854"/>
      <c r="E31" s="854"/>
      <c r="F31" s="854"/>
      <c r="G31" s="859"/>
      <c r="H31" s="846"/>
      <c r="I31" s="846"/>
      <c r="J31" s="843"/>
      <c r="K31" s="853"/>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row>
    <row r="32" spans="1:28" s="523" customFormat="1" ht="15" customHeight="1">
      <c r="A32" s="842"/>
      <c r="B32" s="842"/>
      <c r="C32" s="842"/>
      <c r="D32" s="842"/>
      <c r="E32" s="842"/>
      <c r="F32" s="842"/>
      <c r="G32" s="842"/>
      <c r="H32" s="842"/>
      <c r="I32" s="842"/>
      <c r="J32" s="842"/>
      <c r="K32" s="842"/>
      <c r="L32" s="494"/>
      <c r="M32" s="566" t="s">
        <v>308</v>
      </c>
      <c r="N32" s="565"/>
      <c r="O32" s="565"/>
      <c r="P32" s="565"/>
      <c r="Q32" s="565"/>
      <c r="R32" s="565"/>
      <c r="S32" s="565"/>
      <c r="T32" s="565"/>
      <c r="U32" s="564"/>
      <c r="V32" s="565"/>
      <c r="W32" s="666"/>
      <c r="X32" s="588"/>
      <c r="Y32" s="588"/>
      <c r="Z32" s="588"/>
      <c r="AA32" s="588"/>
      <c r="AB32" s="588"/>
    </row>
    <row r="33" spans="1:28" ht="11.25">
      <c r="A33" s="524"/>
      <c r="B33" s="524"/>
      <c r="C33" s="524"/>
      <c r="D33" s="524"/>
      <c r="E33" s="524"/>
      <c r="F33" s="524"/>
      <c r="G33" s="524"/>
      <c r="H33" s="524"/>
      <c r="I33" s="524"/>
      <c r="J33" s="524"/>
      <c r="K33" s="524"/>
      <c r="X33" s="524"/>
      <c r="Y33" s="524"/>
      <c r="Z33" s="524"/>
      <c r="AA33" s="524"/>
      <c r="AB33" s="524"/>
    </row>
    <row r="34" spans="1:28" ht="89.25" customHeight="1">
      <c r="L34" s="1">
        <v>1</v>
      </c>
      <c r="M34" s="1199" t="s">
        <v>631</v>
      </c>
      <c r="N34" s="1199"/>
      <c r="O34" s="1199"/>
      <c r="P34" s="1199"/>
      <c r="Q34" s="1199"/>
      <c r="R34" s="1199"/>
      <c r="S34" s="1199"/>
      <c r="T34" s="1199"/>
      <c r="U34" s="1199"/>
      <c r="V34" s="1199"/>
      <c r="W34" s="1199"/>
    </row>
  </sheetData>
  <sheetProtection password="FA9C" sheet="1" objects="1" scenarios="1" formatColumns="0" formatRows="0"/>
  <dataConsolidate link="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818</vt:i4>
      </vt:variant>
    </vt:vector>
  </HeadingPairs>
  <TitlesOfParts>
    <vt:vector size="830" baseType="lpstr">
      <vt:lpstr>Инструкция</vt:lpstr>
      <vt:lpstr>Титульный</vt:lpstr>
      <vt:lpstr>Территории</vt:lpstr>
      <vt:lpstr>Перечень тарифов</vt:lpstr>
      <vt:lpstr>Форма 1.0.1 | Т-гор.вода</vt:lpstr>
      <vt:lpstr>Форма 4.2.3 | Т-гор.вода</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add_CS_List05_6</vt:lpstr>
      <vt:lpstr>add_CS_List05_7</vt:lpstr>
      <vt:lpstr>add_CS_List05_8</vt:lpstr>
      <vt:lpstr>add_CS_List05_9</vt:lpstr>
      <vt:lpstr>add_CT_1</vt:lpstr>
      <vt:lpstr>add_CT_10</vt:lpstr>
      <vt:lpstr>add_CT_13</vt:lpstr>
      <vt:lpstr>add_CT_2</vt:lpstr>
      <vt:lpstr>add_CT_3</vt:lpstr>
      <vt:lpstr>add_CT_3_i</vt:lpstr>
      <vt:lpstr>add_CT_4</vt:lpstr>
      <vt:lpstr>add_CT_6</vt:lpstr>
      <vt:lpstr>add_CT_7</vt:lpstr>
      <vt:lpstr>add_CT_8</vt:lpstr>
      <vt:lpstr>add_CT_9</vt:lpstr>
      <vt:lpstr>add_MO_1</vt:lpstr>
      <vt:lpstr>add_MO_10</vt:lpstr>
      <vt:lpstr>add_MO_13</vt:lpstr>
      <vt:lpstr>add_MO_2</vt:lpstr>
      <vt:lpstr>add_MO_3</vt:lpstr>
      <vt:lpstr>add_MO_3_i</vt:lpstr>
      <vt:lpstr>add_MO_4</vt:lpstr>
      <vt:lpstr>add_MO_6</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add_MO_List05_4</vt:lpstr>
      <vt:lpstr>add_MO_List05_6</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add_MR_List05_4</vt:lpstr>
      <vt:lpstr>add_MR_List05_6</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add_Rate_4</vt:lpstr>
      <vt:lpstr>add_Rate_6</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add_TER_List05_4</vt:lpstr>
      <vt:lpstr>add_TER_List05_6</vt:lpstr>
      <vt:lpstr>add_TER_List05_7</vt:lpstr>
      <vt:lpstr>add_TER_List05_8</vt:lpstr>
      <vt:lpstr>add_TER_List05_9</vt:lpstr>
      <vt:lpstr>add_Warm_1</vt:lpstr>
      <vt:lpstr>add_Warm_10</vt:lpstr>
      <vt:lpstr>add_Warm_13</vt:lpstr>
      <vt:lpstr>add_Warm_2</vt:lpstr>
      <vt:lpstr>add_Warm_3</vt:lpstr>
      <vt:lpstr>add_Warm_3_i</vt:lpstr>
      <vt:lpstr>add_Warm_4</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Е С. Украинец</cp:lastModifiedBy>
  <cp:lastPrinted>2013-08-29T08:11:20Z</cp:lastPrinted>
  <dcterms:created xsi:type="dcterms:W3CDTF">2004-05-21T07:18:45Z</dcterms:created>
  <dcterms:modified xsi:type="dcterms:W3CDTF">2019-12-18T08:18:57Z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