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Общая\САЙТ МУП МПОЭ\ОБЩИЕ СВЕДЕНИЯ\Раскрытие информации\Централизованное теплоснабжение\"/>
    </mc:Choice>
  </mc:AlternateContent>
  <bookViews>
    <workbookView xWindow="-32052" yWindow="312" windowWidth="5556" windowHeight="2316" tabRatio="766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3.1" sheetId="569" r:id="rId6"/>
    <sheet name="Форма 4.3.1" sheetId="571" r:id="rId7"/>
    <sheet name="Форма 1.0.1 | Форма 4.3.2" sheetId="584" state="veryHidden" r:id="rId8"/>
    <sheet name="Форма 4.3.2" sheetId="572" state="veryHidden" r:id="rId9"/>
    <sheet name="Форма 1.0.1 | Форма 4.4" sheetId="585" r:id="rId10"/>
    <sheet name="Форма 4.4" sheetId="574" r:id="rId11"/>
    <sheet name="Форма 1.0.1 | Форма 4.5" sheetId="586" state="veryHidden" r:id="rId12"/>
    <sheet name="Форма 4.5" sheetId="573" state="veryHidden" r:id="rId13"/>
    <sheet name="Форма 1.0.1 | Форма 4.9" sheetId="587" r:id="rId14"/>
    <sheet name="Форма 4.9" sheetId="582" r:id="rId15"/>
    <sheet name="Форма 1.0.2" sheetId="564" state="veryHidden" r:id="rId16"/>
    <sheet name="Сведения об изменении" sheetId="547" state="veryHidden" r:id="rId17"/>
    <sheet name="Комментарии" sheetId="431" r:id="rId18"/>
    <sheet name="Проверка" sheetId="432" r:id="rId19"/>
    <sheet name="modProv" sheetId="570" state="veryHidden" r:id="rId20"/>
    <sheet name="modReestr" sheetId="562" state="veryHidden" r:id="rId21"/>
    <sheet name="modList13" sheetId="583" state="veryHidden" r:id="rId22"/>
    <sheet name="modList07" sheetId="580" state="veryHidden" r:id="rId23"/>
    <sheet name="AllSheetsInThisWorkbook" sheetId="389" state="veryHidden" r:id="rId24"/>
    <sheet name="modCheckCyan" sheetId="553" state="veryHidden" r:id="rId25"/>
    <sheet name="modInfo" sheetId="513" state="veryHidden" r:id="rId26"/>
    <sheet name="TEHSHEET" sheetId="205" state="veryHidden" r:id="rId27"/>
    <sheet name="modfrmSelectData" sheetId="579" state="veryHidden" r:id="rId28"/>
    <sheet name="modList06" sheetId="575" state="veryHidden" r:id="rId29"/>
    <sheet name="modList01" sheetId="576" state="veryHidden" r:id="rId30"/>
    <sheet name="modList05" sheetId="577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definedNames>
    <definedName name="_xlnm._FilterDatabase" localSheetId="18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4.3.1'!$D$24:$I$109</definedName>
    <definedName name="checkCell_List05">'Форма 4.3.2'!$D$11:$S$20</definedName>
    <definedName name="checkCell_List06">'Форма 4.5'!$F$11:$K$96</definedName>
    <definedName name="checkCell_List08">'Форма 4.4'!$G$11:$J$19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4.3.1'!$G$114:$I$114</definedName>
    <definedName name="List_05_vs_fact">'Форма 4.3.2'!$AE$11:$AE$20</definedName>
    <definedName name="LIST_MR_MO_OKTMO">REESTR_MO!$A$2:$D$320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4.3.1'!$G$61:$I$69</definedName>
    <definedName name="List01_3_reserve">'Форма 4.3.1'!$G$33:$H$38</definedName>
    <definedName name="List01_4_reserve">'Форма 4.3.1'!$G$95:$I$96</definedName>
    <definedName name="List01_5_reserve">'Форма 4.3.1'!$G$98:$I$99</definedName>
    <definedName name="List01_6_reserve">'Форма 4.3.1'!$G$101:$I$102</definedName>
    <definedName name="List01_7_reserve">'Форма 4.3.1'!$G$80:$I$81</definedName>
    <definedName name="List01_CheckC">'Форма 4.3.1'!$E$28:$H$109</definedName>
    <definedName name="List01_costs_OPS">'Форма 4.3.1'!$G$56:$H$56</definedName>
    <definedName name="List01_costs_OPS_22">'Форма 4.3.1'!$G$56</definedName>
    <definedName name="List01_costs_PH">'Форма 4.3.1'!$G$58:$H$58</definedName>
    <definedName name="List01_costs_PH_22">'Форма 4.3.1'!$G$58</definedName>
    <definedName name="List01_flag_index_1">'Форма 4.3.1'!$G$57:$H$57</definedName>
    <definedName name="List01_flag_index_2">'Форма 4.3.1'!$G$59:$H$59</definedName>
    <definedName name="List01_GroundMaterials_1">'Форма 4.3.1'!$G$105:$H$107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4.3.1'!$G$85:$G$88</definedName>
    <definedName name="List01_p12">'Форма 4.3.1'!$G$89</definedName>
    <definedName name="List01_p16">'Форма 4.3.1'!$G$94:$G$96</definedName>
    <definedName name="List01_p16_data">'Форма 4.3.1'!$G$94</definedName>
    <definedName name="List01_p19_20">'Форма 4.3.1'!$G$103:$G$104</definedName>
    <definedName name="List01_p2_14">'Форма 4.3.1'!$I$56</definedName>
    <definedName name="List01_p3">'Форма 4.3.1'!$G$30:$H$30</definedName>
    <definedName name="List01_p3_10_check">'Форма 4.3.1'!$K$57</definedName>
    <definedName name="List01_p3_11_check">'Форма 4.3.1'!$K$59</definedName>
    <definedName name="List01_p4">'Форма 4.3.1'!$G$70:$H$70</definedName>
    <definedName name="List01_p9">'Форма 4.3.1'!$G$82</definedName>
    <definedName name="List01_purchTE">'Форма 4.3.1'!$G$84</definedName>
    <definedName name="List01_revenue_from_activity_80_flag">'Форма 4.3.1'!$G$78:$I$78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'Форма 1.0.1 | Форма 4.3.1'!$8:$8</definedName>
    <definedName name="obj_List05_22">'Форма 4.3.2'!$12:$12</definedName>
    <definedName name="obj_List08_22">'Форма 4.4'!$G:$G</definedName>
    <definedName name="obj_List10_22">'Форма 1.0.1 | Форма 4.4'!$8:$8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Комментарии!$C$12:$C$13</definedName>
    <definedName name="pDel_List01_2">'Форма 4.3.1'!$C$60:$C$69</definedName>
    <definedName name="pDel_List01_3">'Форма 4.3.1'!$C$33:$C$38</definedName>
    <definedName name="pDel_List01_4">'Форма 4.3.1'!$C$94:$C$102</definedName>
    <definedName name="pDel_List01_7">'Форма 4.3.1'!$C$79:$C$81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4.3.1'!$H$24</definedName>
    <definedName name="pIns_List01_2">'Форма 4.3.1'!$E$69</definedName>
    <definedName name="pIns_List01_3">'Форма 4.3.1'!$E$38</definedName>
    <definedName name="pIns_List01_4">'Форма 4.3.1'!$E$96</definedName>
    <definedName name="pIns_List01_5">'Форма 4.3.1'!$E$99</definedName>
    <definedName name="pIns_List01_6">'Форма 4.3.1'!$E$102</definedName>
    <definedName name="pIns_List01_7">'Форма 4.3.1'!$E$81</definedName>
    <definedName name="pIns_List02">'Форма 1.0.1 | Форма 4.3.1'!$19:$19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Территории!$E$17</definedName>
    <definedName name="pIns_List10">'Форма 1.0.1 | Форма 4.4'!$19:$19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REESTR_ORG!$A$2:$J$367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52511"/>
</workbook>
</file>

<file path=xl/calcChain.xml><?xml version="1.0" encoding="utf-8"?>
<calcChain xmlns="http://schemas.openxmlformats.org/spreadsheetml/2006/main">
  <c r="G93" i="571" l="1"/>
  <c r="G92" i="571"/>
  <c r="G73" i="571" l="1"/>
  <c r="G76" i="571"/>
  <c r="G68" i="571"/>
  <c r="G67" i="571"/>
  <c r="G66" i="571"/>
  <c r="G65" i="571"/>
  <c r="G62" i="571"/>
  <c r="A90" i="553"/>
  <c r="A89" i="553"/>
  <c r="A88" i="553"/>
  <c r="A87" i="553"/>
  <c r="A86" i="553"/>
  <c r="A85" i="553"/>
  <c r="A84" i="553"/>
  <c r="G56" i="571"/>
  <c r="G54" i="571"/>
  <c r="G53" i="571"/>
  <c r="G51" i="571"/>
  <c r="G50" i="571"/>
  <c r="G47" i="571"/>
  <c r="G46" i="571"/>
  <c r="G45" i="571"/>
  <c r="G44" i="571"/>
  <c r="G40" i="571"/>
  <c r="F16" i="587" l="1"/>
  <c r="D16" i="587"/>
  <c r="F12" i="587"/>
  <c r="F16" i="586"/>
  <c r="D16" i="586"/>
  <c r="F12" i="586"/>
  <c r="F16" i="585"/>
  <c r="D16" i="585"/>
  <c r="F12" i="585"/>
  <c r="F16" i="584"/>
  <c r="D16" i="584"/>
  <c r="F12" i="584"/>
  <c r="F16" i="569"/>
  <c r="D16" i="569"/>
  <c r="F12" i="569"/>
  <c r="A83" i="553"/>
  <c r="A69" i="553"/>
  <c r="A70" i="553"/>
  <c r="A71" i="553"/>
  <c r="A72" i="553"/>
  <c r="A73" i="553"/>
  <c r="A74" i="553"/>
  <c r="A75" i="553"/>
  <c r="A76" i="553"/>
  <c r="A77" i="553"/>
  <c r="A78" i="553"/>
  <c r="A79" i="553"/>
  <c r="A80" i="553"/>
  <c r="A81" i="553"/>
  <c r="A82" i="553"/>
  <c r="A65" i="553"/>
  <c r="A66" i="553"/>
  <c r="A67" i="553"/>
  <c r="A68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V16" i="572"/>
  <c r="V13" i="572"/>
  <c r="Q13" i="572"/>
  <c r="R14" i="566"/>
  <c r="R13" i="566"/>
  <c r="A19" i="553"/>
  <c r="R12" i="566"/>
  <c r="P12" i="566" a="1"/>
  <c r="P12" i="566" s="1"/>
  <c r="F42" i="437"/>
  <c r="M14" i="566"/>
  <c r="M12" i="566"/>
  <c r="M13" i="566"/>
  <c r="G32" i="571" l="1"/>
  <c r="B2" i="525"/>
  <c r="B3" i="525"/>
  <c r="A18" i="553" l="1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Q79" i="471" s="1"/>
  <c r="V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I23" i="573"/>
  <c r="F23" i="573"/>
  <c r="F21" i="573"/>
  <c r="J20" i="573"/>
  <c r="I20" i="573"/>
  <c r="I19" i="573" s="1"/>
  <c r="F20" i="573"/>
  <c r="H10" i="574"/>
  <c r="G10" i="574"/>
  <c r="G60" i="571"/>
  <c r="G30" i="571"/>
  <c r="G114" i="571" s="1"/>
  <c r="G28" i="571"/>
  <c r="G27" i="571"/>
  <c r="D11" i="571"/>
  <c r="D10" i="571"/>
  <c r="D9" i="571"/>
  <c r="D8" i="571"/>
  <c r="G7" i="571"/>
  <c r="D6" i="571"/>
  <c r="D5" i="556"/>
  <c r="D4" i="556"/>
  <c r="M20" i="471"/>
  <c r="R82" i="471"/>
  <c r="M25" i="471"/>
  <c r="K59" i="571"/>
  <c r="M15" i="471"/>
  <c r="R81" i="471"/>
  <c r="K57" i="571"/>
  <c r="J19" i="573" l="1"/>
  <c r="J81" i="573"/>
  <c r="I81" i="573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<sst xmlns="http://schemas.openxmlformats.org/spreadsheetml/2006/main" count="5352" uniqueCount="2869">
  <si>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</si>
  <si>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</si>
  <si>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</si>
  <si>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</si>
  <si>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</si>
  <si>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</si>
  <si>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</si>
  <si>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</si>
  <si>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</si>
  <si>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</si>
  <si>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</si>
  <si>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</si>
  <si>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</si>
  <si>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</si>
  <si>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</si>
  <si>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</si>
  <si>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</si>
  <si>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</si>
  <si>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</si>
  <si>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</si>
  <si>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</si>
  <si>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</si>
  <si>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</si>
  <si>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</si>
  <si>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</si>
  <si>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</si>
  <si>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</si>
  <si>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</si>
  <si>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</si>
  <si>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</si>
  <si>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</si>
  <si>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</si>
  <si>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</si>
  <si>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</si>
  <si>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</si>
  <si>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</si>
  <si>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</si>
  <si>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</si>
  <si>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</si>
  <si>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</si>
  <si>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</si>
  <si>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</si>
  <si>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</si>
  <si>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</si>
  <si>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</si>
  <si>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</si>
  <si>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</si>
  <si>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</si>
  <si>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</si>
  <si>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</si>
  <si>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</si>
  <si>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</si>
  <si>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</si>
  <si>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</si>
  <si>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</si>
  <si>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</si>
  <si>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</si>
  <si>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</si>
  <si>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</si>
  <si>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</si>
  <si>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</si>
  <si>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</si>
  <si>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</si>
  <si>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</si>
  <si>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</si>
  <si>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</si>
  <si>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</si>
  <si>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</si>
  <si>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</si>
  <si>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</si>
  <si>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</si>
  <si>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</si>
  <si>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</si>
  <si>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</si>
  <si>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</si>
  <si>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</si>
  <si>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</si>
  <si>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</si>
  <si>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</si>
  <si>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</si>
  <si>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</si>
  <si>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</si>
  <si>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</si>
  <si>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</si>
  <si>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</si>
  <si>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</si>
  <si>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</si>
  <si>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</si>
  <si>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</si>
  <si>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</si>
  <si>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</si>
  <si>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</si>
  <si>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</si>
  <si>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</si>
  <si>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</si>
  <si>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</si>
  <si>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</si>
  <si>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</si>
  <si>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</si>
  <si>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</si>
  <si>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</si>
  <si>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</si>
  <si>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</si>
  <si>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</si>
  <si>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</si>
  <si>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</si>
  <si>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</si>
  <si>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</si>
  <si>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</si>
  <si>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</si>
  <si>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</si>
  <si>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</si>
  <si>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</si>
  <si>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</si>
  <si>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</si>
  <si>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</si>
  <si>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</si>
  <si>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</si>
  <si>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</si>
  <si>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</si>
  <si>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</si>
  <si>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</si>
  <si>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</si>
  <si>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</si>
  <si>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</si>
  <si>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</si>
  <si>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</si>
  <si>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</si>
  <si>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</si>
  <si>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</si>
  <si>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</si>
  <si>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</si>
  <si>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</si>
  <si>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</si>
  <si>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</si>
  <si>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</si>
  <si>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</si>
  <si>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</si>
  <si>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</si>
  <si>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</si>
  <si>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</si>
  <si>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</si>
  <si>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</si>
  <si>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</si>
  <si>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</si>
  <si>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</si>
  <si>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</si>
  <si>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</si>
  <si>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</si>
  <si>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</si>
  <si>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</si>
  <si>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</si>
  <si>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</si>
  <si>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</si>
  <si>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</si>
  <si>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</si>
  <si>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</si>
  <si>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</si>
  <si>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</si>
  <si>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</si>
  <si>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</si>
  <si>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</si>
  <si>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</si>
  <si>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</si>
  <si>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</si>
  <si>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</si>
  <si>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</si>
  <si>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</si>
  <si>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</si>
  <si>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</si>
  <si>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</si>
  <si>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</si>
  <si>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</si>
  <si>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</si>
  <si>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</si>
  <si>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</si>
  <si>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</si>
  <si>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</si>
  <si>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</si>
  <si>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</si>
  <si>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</si>
  <si>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</si>
  <si>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</si>
  <si>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</si>
  <si>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</si>
  <si>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</si>
  <si>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</si>
  <si>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</si>
  <si>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</si>
  <si>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</si>
  <si>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</si>
  <si>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</si>
  <si>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</si>
  <si>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</si>
  <si>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</si>
  <si>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</si>
  <si>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</si>
  <si>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</si>
  <si>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</si>
  <si>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</si>
  <si>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</si>
  <si>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</si>
  <si>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</si>
  <si>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</si>
  <si>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</si>
  <si>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</si>
  <si>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</si>
  <si>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</si>
  <si>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</si>
  <si>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</si>
  <si>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</si>
  <si>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</si>
  <si>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</si>
  <si>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</si>
  <si>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</si>
  <si>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</si>
  <si>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</si>
  <si>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</si>
  <si>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</si>
  <si>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</si>
  <si>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</si>
  <si>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</si>
  <si>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</si>
  <si>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</si>
  <si>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</si>
  <si>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</si>
  <si>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</si>
  <si>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</si>
  <si>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</si>
  <si>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</si>
  <si>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</si>
  <si>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</si>
  <si>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</si>
  <si>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</si>
  <si>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</si>
  <si>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</si>
  <si>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</si>
  <si>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</si>
  <si>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</si>
  <si>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</si>
  <si>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</si>
  <si>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</si>
  <si>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</si>
  <si>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</si>
  <si>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</si>
  <si>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</si>
  <si>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</si>
  <si>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</si>
  <si>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</si>
  <si>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</si>
  <si>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</si>
  <si>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</si>
  <si>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</si>
  <si>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</si>
  <si>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</si>
  <si>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</si>
  <si>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</si>
  <si>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</si>
  <si>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</si>
  <si>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</si>
  <si>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</si>
  <si>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</si>
  <si>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</si>
  <si>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</si>
  <si>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</si>
  <si>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</si>
  <si>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</si>
  <si>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</si>
  <si>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</si>
  <si>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</si>
  <si>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</si>
  <si>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</si>
  <si>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</si>
  <si>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</si>
  <si>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</si>
  <si>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</si>
  <si>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</si>
  <si>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</si>
  <si>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</si>
  <si>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</si>
  <si>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</si>
  <si>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</si>
  <si>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</si>
  <si>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</si>
  <si>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</si>
  <si>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</si>
  <si>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</si>
  <si>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</si>
  <si>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</si>
  <si>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</si>
  <si>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</si>
  <si>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</si>
  <si>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</si>
  <si>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</si>
  <si>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</si>
  <si>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</si>
  <si>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</si>
  <si>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</si>
  <si>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</si>
  <si>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</si>
  <si>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</si>
  <si>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</si>
  <si>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</si>
  <si>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</si>
  <si>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</si>
  <si>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</si>
  <si>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</si>
  <si>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</si>
  <si>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</si>
  <si>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</si>
  <si>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</si>
  <si>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</si>
  <si>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</si>
  <si>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</si>
  <si>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</si>
  <si>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</si>
  <si>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</si>
  <si>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</si>
  <si>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</si>
  <si>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</si>
  <si>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</si>
  <si>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</si>
  <si>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</si>
  <si>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</si>
  <si>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</si>
  <si>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</si>
  <si>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</si>
  <si>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</si>
  <si>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</si>
  <si>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</si>
  <si>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</si>
  <si>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</si>
  <si>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</si>
  <si>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</si>
  <si>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</si>
  <si>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</si>
  <si>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</si>
  <si>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</si>
  <si>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</si>
  <si>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</si>
  <si>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</si>
  <si>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</si>
  <si>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</si>
  <si>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</si>
  <si>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</si>
  <si>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</si>
  <si>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</si>
  <si>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</si>
  <si>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</si>
  <si>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</si>
  <si>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</si>
  <si>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</si>
  <si>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</si>
  <si>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</si>
  <si>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</si>
  <si>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</si>
  <si>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</si>
  <si>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</si>
  <si>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</si>
  <si>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</si>
  <si>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</si>
  <si>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</si>
  <si>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</si>
  <si>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</si>
  <si>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</si>
  <si>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</si>
  <si>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</si>
  <si>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</si>
  <si>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</si>
  <si>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</si>
  <si>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</si>
  <si>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</si>
  <si>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</si>
  <si>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</si>
  <si>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</si>
  <si>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</si>
  <si>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</si>
  <si>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</si>
  <si>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</si>
  <si>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</si>
  <si>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</si>
  <si>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</si>
  <si>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</si>
  <si>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</si>
  <si>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</si>
  <si>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</si>
  <si>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</si>
  <si>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</si>
  <si>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</si>
  <si>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</si>
  <si>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</si>
  <si>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</si>
  <si>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</si>
  <si>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</si>
  <si>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</si>
  <si>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</si>
  <si>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</si>
  <si>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</si>
  <si>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</si>
  <si>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</si>
  <si>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</si>
  <si>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</si>
  <si>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</si>
  <si>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</si>
  <si>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</si>
  <si>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</si>
  <si>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</si>
  <si>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</si>
  <si>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</si>
  <si>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</si>
  <si>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</si>
  <si>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</si>
  <si>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</si>
  <si>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</si>
  <si>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</si>
  <si>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</si>
  <si>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</si>
  <si>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</si>
  <si>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</si>
  <si>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</si>
  <si>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</si>
  <si>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</si>
  <si>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</si>
  <si>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</si>
  <si>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</si>
  <si>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</si>
  <si>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</si>
  <si>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</si>
  <si>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</si>
  <si>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</si>
  <si>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</si>
  <si>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</si>
  <si>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</si>
  <si>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</si>
  <si>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</si>
  <si>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</si>
  <si>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</si>
  <si>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</si>
  <si>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</si>
  <si>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</si>
  <si>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</si>
  <si>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</si>
  <si>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</si>
  <si>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</si>
  <si>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</si>
  <si>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</si>
  <si>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</si>
  <si>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</si>
  <si>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</si>
  <si>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</si>
  <si>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</si>
  <si>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</si>
  <si>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</si>
  <si>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</si>
  <si>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</si>
  <si>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</si>
  <si>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</si>
  <si>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</si>
  <si>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</si>
  <si>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</si>
  <si>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</si>
  <si>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</si>
  <si>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</si>
  <si>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</si>
  <si>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</si>
  <si>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</si>
  <si>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</si>
  <si>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</si>
  <si>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</si>
  <si>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</si>
  <si>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</si>
  <si>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</si>
  <si>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</si>
  <si>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</si>
  <si>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</si>
  <si>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</si>
  <si>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</si>
  <si>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</si>
  <si>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</si>
  <si>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</si>
  <si>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</si>
  <si>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</si>
  <si>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</si>
  <si>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</si>
  <si>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</si>
  <si>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</si>
  <si>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</si>
  <si>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</si>
  <si>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</si>
  <si>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</si>
  <si>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</si>
  <si>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</si>
  <si>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</si>
  <si>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</si>
  <si>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</si>
  <si>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</si>
  <si>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</si>
  <si>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</si>
  <si>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</si>
  <si>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</si>
  <si>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</si>
  <si>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</si>
  <si>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</si>
  <si>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</si>
  <si>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</si>
  <si>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</si>
  <si>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</si>
  <si>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</si>
  <si>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</si>
  <si>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</si>
  <si>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</si>
  <si>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</si>
  <si>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</si>
  <si>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</si>
  <si>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</si>
  <si>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</si>
  <si>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</si>
  <si>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</si>
  <si>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</si>
  <si>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</si>
  <si>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</si>
  <si>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</si>
  <si>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</si>
  <si>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</si>
  <si>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</si>
  <si>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</si>
  <si>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</si>
  <si>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</si>
  <si>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</si>
  <si>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</si>
  <si>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</si>
  <si>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</si>
  <si>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</si>
  <si>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</si>
  <si>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</si>
  <si>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</si>
  <si>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</si>
  <si>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</si>
  <si>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</si>
  <si>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</si>
  <si>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</si>
  <si>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</si>
  <si>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</si>
  <si>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</si>
  <si>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</si>
  <si>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</si>
  <si>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</si>
  <si>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</si>
  <si>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</si>
  <si>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</si>
  <si>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</si>
  <si>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</si>
  <si>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</si>
  <si>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</si>
  <si>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</si>
  <si>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</si>
  <si>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</si>
  <si>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</si>
  <si>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</si>
  <si>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</si>
  <si>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</si>
  <si>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</si>
  <si>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</si>
  <si>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</si>
  <si>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</si>
  <si>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</si>
  <si>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</si>
  <si>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</si>
  <si>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</si>
  <si>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</si>
  <si>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</si>
  <si>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</si>
  <si>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</si>
  <si>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</si>
  <si>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</si>
  <si>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</si>
  <si>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</si>
  <si>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</si>
  <si>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</si>
  <si>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</si>
  <si>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</si>
  <si>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</si>
  <si>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</si>
  <si>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</si>
  <si>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</si>
  <si>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</si>
  <si>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</si>
  <si>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</si>
  <si>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</si>
  <si>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</si>
  <si>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</si>
  <si>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</si>
  <si>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</si>
  <si>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</si>
  <si>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</si>
  <si>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</si>
  <si>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</si>
  <si>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</si>
  <si>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</si>
  <si>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</si>
  <si>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</si>
  <si>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</si>
  <si>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</si>
  <si>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</si>
  <si>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</si>
  <si>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</si>
  <si>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</si>
  <si>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</si>
  <si>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</si>
  <si>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</si>
  <si>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</si>
  <si>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</si>
  <si>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</si>
  <si>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</si>
  <si>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</si>
  <si>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</si>
  <si>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</si>
  <si>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</si>
  <si>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</si>
  <si>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</si>
  <si>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</si>
  <si>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</si>
  <si>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</si>
  <si>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</si>
  <si>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</si>
  <si>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</si>
  <si>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</si>
  <si>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</si>
  <si>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</si>
  <si>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</si>
  <si>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</si>
  <si>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</si>
  <si>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</si>
  <si>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</si>
  <si>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</si>
  <si>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</si>
  <si>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</si>
  <si>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</si>
  <si>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</si>
  <si>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</si>
  <si>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</si>
  <si>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</si>
  <si>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</si>
  <si>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</si>
  <si>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</si>
  <si>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</si>
  <si>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</si>
  <si>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</si>
  <si>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</si>
  <si>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</si>
  <si>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</si>
  <si>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</si>
  <si>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</si>
  <si>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</si>
  <si>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</si>
  <si>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</si>
  <si>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</si>
  <si>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</si>
  <si>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</si>
  <si>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</si>
  <si>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</si>
  <si>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</si>
  <si>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</si>
  <si>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</si>
  <si>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</si>
  <si>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</si>
  <si>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</si>
  <si>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</si>
  <si>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</si>
  <si>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</si>
  <si>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</si>
  <si>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</si>
  <si>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</si>
  <si>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</si>
  <si>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</si>
  <si>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</si>
  <si>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</si>
  <si>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</si>
  <si>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</si>
  <si>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</si>
  <si>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</si>
  <si>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</si>
  <si>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</si>
  <si>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</si>
  <si>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</si>
  <si>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</si>
  <si>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</si>
  <si>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</si>
  <si>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</si>
  <si>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</si>
  <si>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</si>
  <si>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</si>
  <si>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</si>
  <si>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</si>
  <si>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</si>
  <si>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</si>
  <si>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</si>
  <si>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</si>
  <si>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</si>
  <si>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</si>
  <si>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</si>
  <si>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</si>
  <si>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</si>
  <si>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</si>
  <si>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</si>
  <si>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</si>
  <si>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</si>
  <si>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</si>
  <si>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</si>
  <si>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</si>
  <si>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</si>
  <si>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</si>
  <si>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</si>
  <si>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</si>
  <si>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</si>
  <si>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</si>
  <si>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</si>
  <si>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</si>
  <si>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</si>
  <si>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</si>
  <si>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</si>
  <si>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</si>
  <si>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</si>
  <si>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</si>
  <si>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</si>
  <si>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</si>
  <si>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</si>
  <si>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</si>
  <si>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</si>
  <si>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</si>
  <si>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</si>
  <si>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</si>
  <si>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</si>
  <si>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</si>
  <si>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</si>
  <si>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</si>
  <si>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</si>
  <si>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</si>
  <si>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</si>
  <si>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</si>
  <si>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</si>
  <si>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</si>
  <si>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</si>
  <si>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</si>
  <si>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</si>
  <si>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</si>
  <si>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</si>
  <si>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</si>
  <si>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</si>
  <si>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</si>
  <si>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</si>
  <si>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</si>
  <si>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</si>
  <si>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</si>
  <si>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</si>
  <si>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</si>
  <si>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</si>
  <si>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</si>
  <si>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</si>
  <si>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</si>
  <si>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</si>
  <si>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</si>
  <si>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</si>
  <si>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</si>
  <si>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</si>
  <si>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</si>
  <si>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</si>
  <si>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</si>
  <si>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</si>
  <si>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</si>
  <si>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</si>
  <si>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</si>
  <si>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</si>
  <si>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</si>
  <si>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</si>
  <si>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</si>
  <si>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</si>
  <si>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</si>
  <si>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</si>
  <si>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</si>
  <si>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</si>
  <si>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</si>
  <si>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</si>
  <si>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</si>
  <si>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Нет доступных обновлений для отчёта с кодом FAS.JKH.OPEN.INFO.BALANCE.WARM!</t>
  </si>
  <si>
    <t>05.04.2019</t>
  </si>
  <si>
    <t>https://portal.eias.ru/Portal/DownloadPage.aspx?type=12&amp;guid=????????-????-????-????-????????????</t>
  </si>
  <si>
    <t>https://eias.fstrf.ru/disclo/get_file?p_guid=????????-????-????-????-????????????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</si>
  <si>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</si>
  <si>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</si>
  <si>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</si>
  <si>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</si>
  <si>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</si>
  <si>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</si>
  <si>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</si>
  <si>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</si>
  <si>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2646</t>
  </si>
  <si>
    <t>27306097</t>
  </si>
  <si>
    <t>"Дирекция по эксплуатации и ремонту путевых машин"</t>
  </si>
  <si>
    <t>7708503727</t>
  </si>
  <si>
    <t>745145058</t>
  </si>
  <si>
    <t>06-10-2011 00:00:00</t>
  </si>
  <si>
    <t>26646973</t>
  </si>
  <si>
    <t>"Дистанция инженерных сооруженией структурного подразделения Южно-Уральской дирекции инфраструктуры Центральной дирекции инфраструктуры - филиала ОАО ""РЖД""</t>
  </si>
  <si>
    <t>743801001</t>
  </si>
  <si>
    <t>23-09-2003 00:00:00</t>
  </si>
  <si>
    <t>26360814</t>
  </si>
  <si>
    <t>"Инженерные сети"</t>
  </si>
  <si>
    <t>7453062551</t>
  </si>
  <si>
    <t>745301001</t>
  </si>
  <si>
    <t>27080161</t>
  </si>
  <si>
    <t>АО "Асбестоцемент"</t>
  </si>
  <si>
    <t>7412000806</t>
  </si>
  <si>
    <t>743001001</t>
  </si>
  <si>
    <t>10-11-1992 00:00:00</t>
  </si>
  <si>
    <t>26360585</t>
  </si>
  <si>
    <t>АО "Вишневогорский Горно-обогатительный Комбинат"</t>
  </si>
  <si>
    <t>7409000147</t>
  </si>
  <si>
    <t>745901001</t>
  </si>
  <si>
    <t>17-07-2002 00:00:00</t>
  </si>
  <si>
    <t>26646948</t>
  </si>
  <si>
    <t>АО "ГЕЛИОС"</t>
  </si>
  <si>
    <t>7451272592</t>
  </si>
  <si>
    <t>745101001</t>
  </si>
  <si>
    <t>30335229</t>
  </si>
  <si>
    <t>АО "ГУ ЖКХ"</t>
  </si>
  <si>
    <t>5116000922</t>
  </si>
  <si>
    <t>770401001</t>
  </si>
  <si>
    <t>26492685</t>
  </si>
  <si>
    <t>АО "Златмаш"</t>
  </si>
  <si>
    <t>7404052938</t>
  </si>
  <si>
    <t>740401001</t>
  </si>
  <si>
    <t>03-03-2010 00:00:00</t>
  </si>
  <si>
    <t>26646830</t>
  </si>
  <si>
    <t>АО "Макфа"</t>
  </si>
  <si>
    <t>7438015885</t>
  </si>
  <si>
    <t>21-11-2002 00:00:00</t>
  </si>
  <si>
    <t>30941672</t>
  </si>
  <si>
    <t>АО "Международный аэропорт Магнитогорск"</t>
  </si>
  <si>
    <t>7456037289</t>
  </si>
  <si>
    <t>745601001</t>
  </si>
  <si>
    <t>26360629</t>
  </si>
  <si>
    <t>АО "Миасский машиностроительный завод"</t>
  </si>
  <si>
    <t>7415061758</t>
  </si>
  <si>
    <t>741501001</t>
  </si>
  <si>
    <t>30985114</t>
  </si>
  <si>
    <t>АО "НПО Электромашина"</t>
  </si>
  <si>
    <t>7449044990</t>
  </si>
  <si>
    <t>745450001</t>
  </si>
  <si>
    <t>26645308</t>
  </si>
  <si>
    <t>АО "Саткинский чугуноплавильный завод"</t>
  </si>
  <si>
    <t>7417011047</t>
  </si>
  <si>
    <t>741450001</t>
  </si>
  <si>
    <t>01-01-2011 00:00:00</t>
  </si>
  <si>
    <t>26360574</t>
  </si>
  <si>
    <t>АО "Сигнал"</t>
  </si>
  <si>
    <t>7449105883</t>
  </si>
  <si>
    <t>744901001</t>
  </si>
  <si>
    <t>26-02-1992 00:00:00</t>
  </si>
  <si>
    <t>26503102</t>
  </si>
  <si>
    <t>АО "Трансэнерго"</t>
  </si>
  <si>
    <t>7423023178</t>
  </si>
  <si>
    <t>15-12-2008 00:00:00</t>
  </si>
  <si>
    <t>31211886</t>
  </si>
  <si>
    <t>АО "УСТЭК-Челябинск"</t>
  </si>
  <si>
    <t>7453320202</t>
  </si>
  <si>
    <t>22-03-2018 00:00:00</t>
  </si>
  <si>
    <t>26360364</t>
  </si>
  <si>
    <t>АО "УТСК"</t>
  </si>
  <si>
    <t>7203203418</t>
  </si>
  <si>
    <t>745302002</t>
  </si>
  <si>
    <t>26800381</t>
  </si>
  <si>
    <t>АО "Уральская теплосетевая компания"</t>
  </si>
  <si>
    <t>720301001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</si>
  <si>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</si>
  <si>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</si>
  <si>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</si>
  <si>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</si>
  <si>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</si>
  <si>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26383154</t>
  </si>
  <si>
    <t>АО "Челябинскгоргаз"</t>
  </si>
  <si>
    <t>7451046106</t>
  </si>
  <si>
    <t>01-06-1994 00:00:00</t>
  </si>
  <si>
    <t>26360793</t>
  </si>
  <si>
    <t>АО "Челябинское авиапредприятие"</t>
  </si>
  <si>
    <t>7450003519</t>
  </si>
  <si>
    <t>745001001</t>
  </si>
  <si>
    <t>26644971</t>
  </si>
  <si>
    <t>АО "Челябкоммунэнерго"</t>
  </si>
  <si>
    <t>7451194577</t>
  </si>
  <si>
    <t>744801001</t>
  </si>
  <si>
    <t>19-05-2003 00:00:00</t>
  </si>
  <si>
    <t>26575455</t>
  </si>
  <si>
    <t>АО "Челябоблкоммунэнерго"</t>
  </si>
  <si>
    <t>7447019075</t>
  </si>
  <si>
    <t>744701001</t>
  </si>
  <si>
    <t>26842389</t>
  </si>
  <si>
    <t>АО "ЭСК ЧТПЗ"</t>
  </si>
  <si>
    <t>7449045730</t>
  </si>
  <si>
    <t>04-04-2011 00:00:00</t>
  </si>
  <si>
    <t>26768533</t>
  </si>
  <si>
    <t>АО "ЭнСер"</t>
  </si>
  <si>
    <t>7415036215</t>
  </si>
  <si>
    <t>18-01-2011 00:00:00</t>
  </si>
  <si>
    <t>26322813</t>
  </si>
  <si>
    <t>АО "Энергопром-ЧЭЗ"</t>
  </si>
  <si>
    <t>7450005001</t>
  </si>
  <si>
    <t>746001001</t>
  </si>
  <si>
    <t>01-10-2008 00:00:00</t>
  </si>
  <si>
    <t>26360640</t>
  </si>
  <si>
    <t>АО "Энергосистемы"</t>
  </si>
  <si>
    <t>7417011223</t>
  </si>
  <si>
    <t>745701001</t>
  </si>
  <si>
    <t>26-12-2003 00:00:00</t>
  </si>
  <si>
    <t>31098533</t>
  </si>
  <si>
    <t>АО «НПО «Электромашина»</t>
  </si>
  <si>
    <t>26360591</t>
  </si>
  <si>
    <t>АО Завод Пластмасс</t>
  </si>
  <si>
    <t>7411009901</t>
  </si>
  <si>
    <t>18-08-2011 00:00:00</t>
  </si>
  <si>
    <t>26360761</t>
  </si>
  <si>
    <t>АО работников "Народное предприятие" Челябинское рудоуправление"</t>
  </si>
  <si>
    <t>7440000163</t>
  </si>
  <si>
    <t>742401001</t>
  </si>
  <si>
    <t>11-10-2002 00:00:00</t>
  </si>
  <si>
    <t>27913150</t>
  </si>
  <si>
    <t>Акционерное общество "Интер РАО - Электрогенерация"</t>
  </si>
  <si>
    <t>7704784450</t>
  </si>
  <si>
    <t>742443001</t>
  </si>
  <si>
    <t>21-08-2012 00:00:00</t>
  </si>
  <si>
    <t>26322790</t>
  </si>
  <si>
    <t>Акционерное общество "ТРАНСНЕФТЬ-УРАЛ"</t>
  </si>
  <si>
    <t>0278039018</t>
  </si>
  <si>
    <t>745143002</t>
  </si>
  <si>
    <t>17-10-2002 00:00:00</t>
  </si>
  <si>
    <t>26360688</t>
  </si>
  <si>
    <t>Акционерное общество "Южноуральская теплосбытовая компания"</t>
  </si>
  <si>
    <t>7424024520</t>
  </si>
  <si>
    <t>31244997</t>
  </si>
  <si>
    <t>Аргаяшское МУП "ВКХ"</t>
  </si>
  <si>
    <t>7426005900</t>
  </si>
  <si>
    <t>01-01-2010 00:00:00</t>
  </si>
  <si>
    <t>27573709</t>
  </si>
  <si>
    <t>ВУ Бердяуш ВЧДР Златоуст - ОСП АО "ВРК -3"</t>
  </si>
  <si>
    <t>7708737500</t>
  </si>
  <si>
    <t>741745001</t>
  </si>
  <si>
    <t>01-07-2011 00:00:00</t>
  </si>
  <si>
    <t>26576588</t>
  </si>
  <si>
    <t>Вагонное депо Верхний Уфалей - филиал ЗАО "Уралгоршахткомплект"</t>
  </si>
  <si>
    <t>6671115787</t>
  </si>
  <si>
    <t>740243001</t>
  </si>
  <si>
    <t>27637336</t>
  </si>
  <si>
    <t>Вагонное рамонтное депо Магнитогорск - обособленное структурное подразделение Самарского филиала АО  "Вагонная ремонтная компания - 1"</t>
  </si>
  <si>
    <t>7708737490</t>
  </si>
  <si>
    <t>745645001</t>
  </si>
  <si>
    <t>14-04-2011 00:00:00</t>
  </si>
  <si>
    <t>27080266</t>
  </si>
  <si>
    <t>Вагонное ремонтное депо Челябинск - обособленное структурное подразделение ОАО ""Вагонная ремонтная компания-2</t>
  </si>
  <si>
    <t>7708737517</t>
  </si>
  <si>
    <t>745145001</t>
  </si>
  <si>
    <t>28819136</t>
  </si>
  <si>
    <t>ГБОУ СПО (ССУЗ) "Верхнеуральский агротехнологический техникум - казачий кадетский корпус"</t>
  </si>
  <si>
    <t>7429005104</t>
  </si>
  <si>
    <t>742901001</t>
  </si>
  <si>
    <t>08-07-1994 00:00:00</t>
  </si>
  <si>
    <t>26360649</t>
  </si>
  <si>
    <t>ГУЗ "Областная туберкулезная больница № 13"</t>
  </si>
  <si>
    <t>7418015703</t>
  </si>
  <si>
    <t>741801001</t>
  </si>
  <si>
    <t>08-12-2011 00:00:00</t>
  </si>
  <si>
    <t>26360654</t>
  </si>
  <si>
    <t>ГУП Санаторий "Сосновая горка"</t>
  </si>
  <si>
    <t>7420005163</t>
  </si>
  <si>
    <t>742001001</t>
  </si>
  <si>
    <t>29-04-2003 00:00:00</t>
  </si>
  <si>
    <t>26785750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</si>
  <si>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</si>
  <si>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</si>
  <si>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741701001</t>
  </si>
  <si>
    <t>26-05-2011 00:00:00</t>
  </si>
  <si>
    <t>28139901</t>
  </si>
  <si>
    <t>Гохран России (филиал  "Объект "Урал")</t>
  </si>
  <si>
    <t>7730087409</t>
  </si>
  <si>
    <t>741543001</t>
  </si>
  <si>
    <t>30-12-1996 00:00:00</t>
  </si>
  <si>
    <t>26621162</t>
  </si>
  <si>
    <t>ЗАО "ЖБИ-2"</t>
  </si>
  <si>
    <t>7449010303</t>
  </si>
  <si>
    <t>14-07-1997 00:00:00</t>
  </si>
  <si>
    <t>26360543</t>
  </si>
  <si>
    <t>ЗАО "Карабашмедь"</t>
  </si>
  <si>
    <t>7406002523</t>
  </si>
  <si>
    <t>740001001</t>
  </si>
  <si>
    <t>04-09-2002 00:00:00</t>
  </si>
  <si>
    <t>26360589</t>
  </si>
  <si>
    <t>ЗАО "Катавский цемент"</t>
  </si>
  <si>
    <t>7410005573</t>
  </si>
  <si>
    <t>741001001</t>
  </si>
  <si>
    <t>22-06-2001 00:00:00</t>
  </si>
  <si>
    <t>26360620</t>
  </si>
  <si>
    <t>ЗАО "Магнитогорский комбинат хлебопродуктов "Ситно"</t>
  </si>
  <si>
    <t>7414001724</t>
  </si>
  <si>
    <t>26360625</t>
  </si>
  <si>
    <t>ЗАО "Миассмебель"</t>
  </si>
  <si>
    <t>7415002713</t>
  </si>
  <si>
    <t>23-07-2002 00:00:00</t>
  </si>
  <si>
    <t>28142253</t>
  </si>
  <si>
    <t>ЗАО "Торговый дом "БОВИД"</t>
  </si>
  <si>
    <t>7423013290</t>
  </si>
  <si>
    <t>745201001</t>
  </si>
  <si>
    <t>17-04-2002 00:00:00</t>
  </si>
  <si>
    <t>26360759</t>
  </si>
  <si>
    <t>ЗАО КХП "Злак"</t>
  </si>
  <si>
    <t>7440000090</t>
  </si>
  <si>
    <t>744001001</t>
  </si>
  <si>
    <t>11-07-1996 00:00:00</t>
  </si>
  <si>
    <t>26493228</t>
  </si>
  <si>
    <t>Закрытое акционерное общество "Троицкая энергетическая компания"</t>
  </si>
  <si>
    <t>7418017355</t>
  </si>
  <si>
    <t>741801004</t>
  </si>
  <si>
    <t>04-03-2010 00:00:00</t>
  </si>
  <si>
    <t>28875757</t>
  </si>
  <si>
    <t>ИП Валиев Вагиз Ахунзянович</t>
  </si>
  <si>
    <t>741500433979</t>
  </si>
  <si>
    <t>26360672</t>
  </si>
  <si>
    <t>МКП "Энергетик"</t>
  </si>
  <si>
    <t>7423000075</t>
  </si>
  <si>
    <t>742301001</t>
  </si>
  <si>
    <t>08-12-2009 00:00:00</t>
  </si>
  <si>
    <t>26785734</t>
  </si>
  <si>
    <t>ММПКХ</t>
  </si>
  <si>
    <t>7422000570</t>
  </si>
  <si>
    <t>742201001</t>
  </si>
  <si>
    <t>30-12-1999 00:00:00</t>
  </si>
  <si>
    <t>26489240</t>
  </si>
  <si>
    <t>ММУП ЖКХ пос. Новогорный</t>
  </si>
  <si>
    <t>7422015336</t>
  </si>
  <si>
    <t>741301001</t>
  </si>
  <si>
    <t>10-02-2010 00:00:00</t>
  </si>
  <si>
    <t>26360690</t>
  </si>
  <si>
    <t>МП ЖКХ "Желтинское"</t>
  </si>
  <si>
    <t>7425007936</t>
  </si>
  <si>
    <t>742501001</t>
  </si>
  <si>
    <t>15-12-2010 00:00:00</t>
  </si>
  <si>
    <t>26489445</t>
  </si>
  <si>
    <t>МП ЖКХ "Магнитное"</t>
  </si>
  <si>
    <t>7425007943</t>
  </si>
  <si>
    <t>26360617</t>
  </si>
  <si>
    <t>МП трест "Теплофикация"</t>
  </si>
  <si>
    <t>7414000657</t>
  </si>
  <si>
    <t>744501001</t>
  </si>
  <si>
    <t>15-11-2002 00:00:00</t>
  </si>
  <si>
    <t>26360702</t>
  </si>
  <si>
    <t>МУ "Управление Акбашевского ЖКХ"</t>
  </si>
  <si>
    <t>7426007336</t>
  </si>
  <si>
    <t>742601001</t>
  </si>
  <si>
    <t>04-11-2003 00:00:00</t>
  </si>
  <si>
    <t>26360701</t>
  </si>
  <si>
    <t>МУ "Управление Байрамгуловского ЖКХ"</t>
  </si>
  <si>
    <t>7426007287</t>
  </si>
  <si>
    <t>17-09-2003 00:00:00</t>
  </si>
  <si>
    <t>26360705</t>
  </si>
  <si>
    <t>МУ "Управление Дербишевского ЖКХ"</t>
  </si>
  <si>
    <t>7426007488</t>
  </si>
  <si>
    <t>29-01-2004 00:00:00</t>
  </si>
  <si>
    <t>26360700</t>
  </si>
  <si>
    <t>МУ "Управление Ишалинского ЖКХ"</t>
  </si>
  <si>
    <t>7426007248</t>
  </si>
  <si>
    <t>06-08-2003 00:00:00</t>
  </si>
  <si>
    <t>26489511</t>
  </si>
  <si>
    <t>МУ "Управление Камышевского ЖКХ"</t>
  </si>
  <si>
    <t>7426007449</t>
  </si>
  <si>
    <t>26360704</t>
  </si>
  <si>
    <t>МУ "Управление Норкинского ЖКХ"</t>
  </si>
  <si>
    <t>7426007456</t>
  </si>
  <si>
    <t>26360699</t>
  </si>
  <si>
    <t>МУ "Управление Худайбердинского ЖКХ"</t>
  </si>
  <si>
    <t>7426007230</t>
  </si>
  <si>
    <t>16-07-2003 00:00:00</t>
  </si>
  <si>
    <t>26360583</t>
  </si>
  <si>
    <t>МУП  "ЖКХ" Еленинского сельского поселения</t>
  </si>
  <si>
    <t>7407007972</t>
  </si>
  <si>
    <t>740701001</t>
  </si>
  <si>
    <t>21-09-2005 00:00:00</t>
  </si>
  <si>
    <t>26360735</t>
  </si>
  <si>
    <t>МУП "Арсинское ЖКХ"</t>
  </si>
  <si>
    <t>7435008424</t>
  </si>
  <si>
    <t>745801001</t>
  </si>
  <si>
    <t>28819072</t>
  </si>
  <si>
    <t>МУП "БЖЭК"</t>
  </si>
  <si>
    <t>7402010530</t>
  </si>
  <si>
    <t>740201001</t>
  </si>
  <si>
    <t>28-05-2008 00:00:00</t>
  </si>
  <si>
    <t>26360559</t>
  </si>
  <si>
    <t>МУП "Булзинский ЭУЖКХ"</t>
  </si>
  <si>
    <t>7402009630</t>
  </si>
  <si>
    <t>06-09-2007 00:00:00</t>
  </si>
  <si>
    <t>28868891</t>
  </si>
  <si>
    <t>МУП "Город Плюс"</t>
  </si>
  <si>
    <t>7429012895</t>
  </si>
  <si>
    <t>745501001</t>
  </si>
  <si>
    <t>04-07-2002 00:00:00</t>
  </si>
  <si>
    <t>31007371</t>
  </si>
  <si>
    <t>МУП "Дворец спорта "Юность"</t>
  </si>
  <si>
    <t>7453022326</t>
  </si>
  <si>
    <t>26489636</t>
  </si>
  <si>
    <t>МУП "ЖКХ" п.Жукатау</t>
  </si>
  <si>
    <t>7417013527</t>
  </si>
  <si>
    <t>26489596</t>
  </si>
  <si>
    <t>МУП "ЖКХ-Первомайский"</t>
  </si>
  <si>
    <t>7425007975</t>
  </si>
  <si>
    <t>28265533</t>
  </si>
  <si>
    <t>МУП "ЖКХ-Сервис"</t>
  </si>
  <si>
    <t>7455009842</t>
  </si>
  <si>
    <t>21-09-2012 00:00:00</t>
  </si>
  <si>
    <t>28982281</t>
  </si>
  <si>
    <t>МУП "Карабашское коммунальное предприятие"</t>
  </si>
  <si>
    <t>7413015280</t>
  </si>
  <si>
    <t>27080730</t>
  </si>
  <si>
    <t>МУП "Каракульский Жилкомсервис"</t>
  </si>
  <si>
    <t>7430013220</t>
  </si>
  <si>
    <t>16-11-2010 00:00:00</t>
  </si>
  <si>
    <t>26360588</t>
  </si>
  <si>
    <t>МУП "Каслинский хлебозавод"</t>
  </si>
  <si>
    <t>7409004529</t>
  </si>
  <si>
    <t>740901001</t>
  </si>
  <si>
    <t>30-10-2002 00:00:00</t>
  </si>
  <si>
    <t>26360734</t>
  </si>
  <si>
    <t>МУП "Кассельское ЖКХ"</t>
  </si>
  <si>
    <t>7435008400</t>
  </si>
  <si>
    <t>743501001</t>
  </si>
  <si>
    <t>12-02-2004 00:00:00</t>
  </si>
  <si>
    <t>26360661</t>
  </si>
  <si>
    <t>МУП "Кидышевская котельная и тепловые сети"</t>
  </si>
  <si>
    <t>7420010780</t>
  </si>
  <si>
    <t>24-08-2006 00:00:00</t>
  </si>
  <si>
    <t>26646142</t>
  </si>
  <si>
    <t>МУП "Кичигинское ЖКХ"</t>
  </si>
  <si>
    <t>7424025883</t>
  </si>
  <si>
    <t>03-06-2008 00:00:00</t>
  </si>
  <si>
    <t>26932045</t>
  </si>
  <si>
    <t>МУП "Коммунальные сети"</t>
  </si>
  <si>
    <t>7404056530</t>
  </si>
  <si>
    <t>26489977</t>
  </si>
  <si>
    <t>МУП "Коммунальные услуги"</t>
  </si>
  <si>
    <t>7424024135</t>
  </si>
  <si>
    <t>11-02-2010 00:00:00</t>
  </si>
  <si>
    <t>26360726</t>
  </si>
  <si>
    <t>МУП "Кочердыкское ЖКХ"</t>
  </si>
  <si>
    <t>7430009985</t>
  </si>
  <si>
    <t>26360747</t>
  </si>
  <si>
    <t>МУП "Кременкульские коммунальные системы" п. Кременкуль, п. Садовый</t>
  </si>
  <si>
    <t>7438022709</t>
  </si>
  <si>
    <t>07-05-2007 00:00:00</t>
  </si>
  <si>
    <t>26489857</t>
  </si>
  <si>
    <t>МУП "Кулуевское ЖКХ"</t>
  </si>
  <si>
    <t>7426006942</t>
  </si>
  <si>
    <t>27-06-2003 00:00:00</t>
  </si>
  <si>
    <t>26489873</t>
  </si>
  <si>
    <t>МУП "Кунашак Сервис"</t>
  </si>
  <si>
    <t>7438018710</t>
  </si>
  <si>
    <t>26360568</t>
  </si>
  <si>
    <t>МУП "Многоотраслевое производственное объединение энергосетей"</t>
  </si>
  <si>
    <t>7405000450</t>
  </si>
  <si>
    <t>29-11-2002 00:00:00</t>
  </si>
  <si>
    <t>28421753</t>
  </si>
  <si>
    <t>МУП "Многофункциональный комплекс"</t>
  </si>
  <si>
    <t>7430015393</t>
  </si>
  <si>
    <t>12-03-2013 00:00:00</t>
  </si>
  <si>
    <t>26360667</t>
  </si>
  <si>
    <t>МУП "Производственное объединение водоснабжения и водоотведения"</t>
  </si>
  <si>
    <t>7421000440</t>
  </si>
  <si>
    <t>19-12-2002 00:00:00</t>
  </si>
  <si>
    <t>31044384</t>
  </si>
  <si>
    <t>МУП "Ресурс-Н"</t>
  </si>
  <si>
    <t>7459005743</t>
  </si>
  <si>
    <t>11-09-2017 00:00:00</t>
  </si>
  <si>
    <t>26643146</t>
  </si>
  <si>
    <t>МУП "Розинские тепловые сети"</t>
  </si>
  <si>
    <t>7412011759</t>
  </si>
  <si>
    <t>24-12-2007 00:00:00</t>
  </si>
  <si>
    <t>26360671</t>
  </si>
  <si>
    <t>МУП "Санаторий "Дальняя Дача"</t>
  </si>
  <si>
    <t>7422012007</t>
  </si>
  <si>
    <t>31258620</t>
  </si>
  <si>
    <t>МУП "Служба благоустройства Миньярского городского поселения"</t>
  </si>
  <si>
    <t>7457009372</t>
  </si>
  <si>
    <t>12-10-2018 00:00:00</t>
  </si>
  <si>
    <t>26623913</t>
  </si>
  <si>
    <t>МУП "ТеплоЭнерго"</t>
  </si>
  <si>
    <t>7401011034</t>
  </si>
  <si>
    <t>740101001</t>
  </si>
  <si>
    <t>22-05-2006 00:00:00</t>
  </si>
  <si>
    <t>26360606</t>
  </si>
  <si>
    <t>МУП "Тепловые системы"</t>
  </si>
  <si>
    <t>7412011220</t>
  </si>
  <si>
    <t>741201001</t>
  </si>
  <si>
    <t>18-07-2007 00:00:00</t>
  </si>
  <si>
    <t>30351057</t>
  </si>
  <si>
    <t>МУП "Теплоком"</t>
  </si>
  <si>
    <t>7415091329</t>
  </si>
  <si>
    <t>30985495</t>
  </si>
  <si>
    <t>МУП "Теплосервис"</t>
  </si>
  <si>
    <t>7457007343</t>
  </si>
  <si>
    <t>30365719</t>
  </si>
  <si>
    <t>МУП "Управление Губернского ЖКХ Кузнецкого сельскогго поселения"</t>
  </si>
  <si>
    <t>7460024204</t>
  </si>
  <si>
    <t>19-10-2015 00:00:00</t>
  </si>
  <si>
    <t>26489847</t>
  </si>
  <si>
    <t>МУП "Управление Кузнецкого ЖКХ"</t>
  </si>
  <si>
    <t>7426007424</t>
  </si>
  <si>
    <t>26639646</t>
  </si>
  <si>
    <t>МУП "Челябинские коммунальные тепловые сети"</t>
  </si>
  <si>
    <t>7448005075</t>
  </si>
  <si>
    <t>21-12-2010 00:00:00</t>
  </si>
  <si>
    <t>26493235</t>
  </si>
  <si>
    <t>МУП "Электротепловые сети"</t>
  </si>
  <si>
    <t>7418012452</t>
  </si>
  <si>
    <t>04-08-2003 00:00:00</t>
  </si>
  <si>
    <t>26576505</t>
  </si>
  <si>
    <t>МУП "Энергетик"</t>
  </si>
  <si>
    <t>7402007009</t>
  </si>
  <si>
    <t>25-08-2005 00:00:00</t>
  </si>
  <si>
    <t>31094430</t>
  </si>
  <si>
    <t>МУП ЖКХ "Северное"</t>
  </si>
  <si>
    <t>7430028593</t>
  </si>
  <si>
    <t>22-06-2017 00:00:00</t>
  </si>
  <si>
    <t>26614957</t>
  </si>
  <si>
    <t>МУП ЖКХ "Шабурово"</t>
  </si>
  <si>
    <t>7402012538</t>
  </si>
  <si>
    <t>12-06-2010 00:00:00</t>
  </si>
  <si>
    <t>28009202</t>
  </si>
  <si>
    <t>МУП ЖКХ "Шумовское"</t>
  </si>
  <si>
    <t>7430010772</t>
  </si>
  <si>
    <t>20-03-2008 00:00:00</t>
  </si>
  <si>
    <t>28869014</t>
  </si>
  <si>
    <t>МУП ЖКХ с. Коелга</t>
  </si>
  <si>
    <t>7430001023</t>
  </si>
  <si>
    <t>19-09-2007 00:00:00</t>
  </si>
  <si>
    <t>28828265</t>
  </si>
  <si>
    <t>МУП МГО "Городское хозяйство"</t>
  </si>
  <si>
    <t>7415047810</t>
  </si>
  <si>
    <t>22-12-2005 00:00:00</t>
  </si>
  <si>
    <t>26996710</t>
  </si>
  <si>
    <t>МУП Скалистское ЖКХ "Троицко-совхозное сельское поселение"</t>
  </si>
  <si>
    <t>7418019930</t>
  </si>
  <si>
    <t>19-04-2010 00:00:00</t>
  </si>
  <si>
    <t>30365465</t>
  </si>
  <si>
    <t>Муниципальное предприятие Кыштымского городского округа "Многопрофильное предприятие"</t>
  </si>
  <si>
    <t>7413021380</t>
  </si>
  <si>
    <t>28891736</t>
  </si>
  <si>
    <t>Муниципальное унитарное предприятие "ПЕСЧАНОВСКИЙ ВОДОКАНАЛ"</t>
  </si>
  <si>
    <t>7424032859</t>
  </si>
  <si>
    <t>27-11-2014 00:00:00</t>
  </si>
  <si>
    <t>26360545</t>
  </si>
  <si>
    <t>ОАО "Ашинский металлургический завод"</t>
  </si>
  <si>
    <t>7401000473</t>
  </si>
  <si>
    <t>05-11-2002 00:00:00</t>
  </si>
  <si>
    <t>26646809</t>
  </si>
  <si>
    <t>ОАО "БетЭлТранс"</t>
  </si>
  <si>
    <t>7708669867</t>
  </si>
  <si>
    <t>745102001</t>
  </si>
  <si>
    <t>26360738</t>
  </si>
  <si>
    <t>ОАО "Есаульское ремонтно-техническое предприятие"</t>
  </si>
  <si>
    <t>7438001674</t>
  </si>
  <si>
    <t>23-09-2002 00:00:00</t>
  </si>
  <si>
    <t>26531014</t>
  </si>
  <si>
    <t>ОАО "Магнитогорский метизно-калибровочный завод "ММК-Метиз"</t>
  </si>
  <si>
    <t>7414001428</t>
  </si>
  <si>
    <t>11-12-1992 00:00:00</t>
  </si>
  <si>
    <t>26360572</t>
  </si>
  <si>
    <t>ОАО "Новокаолиновый ГОК"</t>
  </si>
  <si>
    <t>7407000127</t>
  </si>
  <si>
    <t>02-02-2017 00:00:00</t>
  </si>
  <si>
    <t>29646212</t>
  </si>
  <si>
    <t>ОАО "Росжелдорстрой" - филиал Завод ЖБК и СД СМТ "Стройиндустрия"</t>
  </si>
  <si>
    <t>7708587205</t>
  </si>
  <si>
    <t>745131002</t>
  </si>
  <si>
    <t>26490001</t>
  </si>
  <si>
    <t>ОАО "Санаторий Урал"</t>
  </si>
  <si>
    <t>7440001262</t>
  </si>
  <si>
    <t>26360750</t>
  </si>
  <si>
    <t>ОАО "Троицкий комбинат хлебопродуктов"</t>
  </si>
  <si>
    <t>7439000585</t>
  </si>
  <si>
    <t>27-11-2002 00:00:00</t>
  </si>
  <si>
    <t>26360796</t>
  </si>
  <si>
    <t>ОАО "Трубодеталь"</t>
  </si>
  <si>
    <t>7451047011</t>
  </si>
  <si>
    <t>06-09-2002 00:00:00</t>
  </si>
  <si>
    <t>26646914</t>
  </si>
  <si>
    <t>ОАО "Уральский электродный институт"</t>
  </si>
  <si>
    <t>7447001173</t>
  </si>
  <si>
    <t>24-07-2002 00:00:00</t>
  </si>
  <si>
    <t>26576531</t>
  </si>
  <si>
    <t>ОАО "Уфалейникель"</t>
  </si>
  <si>
    <t>7402001769</t>
  </si>
  <si>
    <t>29-10-2002 00:00:00</t>
  </si>
  <si>
    <t>26360739</t>
  </si>
  <si>
    <t>ОАО "Челябинское" по племенной работе</t>
  </si>
  <si>
    <t>7438018244</t>
  </si>
  <si>
    <t>27-01-2005 00:00:00</t>
  </si>
  <si>
    <t>26322756</t>
  </si>
  <si>
    <t>ОАО "Электромашина"</t>
  </si>
  <si>
    <t>7449016055</t>
  </si>
  <si>
    <t>21-08-2002 00:00:00</t>
  </si>
  <si>
    <t>26360687</t>
  </si>
  <si>
    <t>ОАО "Южуралзолото Группа Компаний"</t>
  </si>
  <si>
    <t>7424024375</t>
  </si>
  <si>
    <t>19-06-2007 00:00:00</t>
  </si>
  <si>
    <t>26360794</t>
  </si>
  <si>
    <t>ОАО "Южуралкондитер"</t>
  </si>
  <si>
    <t>7451012266</t>
  </si>
  <si>
    <t>01-10-2002 00:00:00</t>
  </si>
  <si>
    <t>27573596</t>
  </si>
  <si>
    <t>ОГУП "Областная казна"</t>
  </si>
  <si>
    <t>7448002282</t>
  </si>
  <si>
    <t>28-04-2003 00:00:00</t>
  </si>
  <si>
    <t>28009297</t>
  </si>
  <si>
    <t>ООО  "Луговское"</t>
  </si>
  <si>
    <t>7430014382</t>
  </si>
  <si>
    <t>30-10-2012 00:00:00</t>
  </si>
  <si>
    <t>28015383</t>
  </si>
  <si>
    <t>ООО "Агрострой-М"</t>
  </si>
  <si>
    <t>7432010513</t>
  </si>
  <si>
    <t>743201001</t>
  </si>
  <si>
    <t>04-08-2000 00:00:00</t>
  </si>
  <si>
    <t>30384893</t>
  </si>
  <si>
    <t>ООО "Алмаз"</t>
  </si>
  <si>
    <t>8611007452</t>
  </si>
  <si>
    <t>30351011</t>
  </si>
  <si>
    <t>ООО "Альтернативная топливно-энергетическая компания"</t>
  </si>
  <si>
    <t>7447245331</t>
  </si>
  <si>
    <t>30840282</t>
  </si>
  <si>
    <t>ООО "Альянс"</t>
  </si>
  <si>
    <t>7402010273</t>
  </si>
  <si>
    <t>26489642</t>
  </si>
  <si>
    <t>ООО "Атлант"</t>
  </si>
  <si>
    <t>7443007840</t>
  </si>
  <si>
    <t>26646016</t>
  </si>
  <si>
    <t>ООО "Белозерское ЖКХ № 2"</t>
  </si>
  <si>
    <t>7418019000</t>
  </si>
  <si>
    <t>27573290</t>
  </si>
  <si>
    <t>ООО "Бриз"</t>
  </si>
  <si>
    <t>7451273885</t>
  </si>
  <si>
    <t>29-10-2008 00:00:00</t>
  </si>
  <si>
    <t>28009243</t>
  </si>
  <si>
    <t>ООО "Бродокалмакское ЖКХ"</t>
  </si>
  <si>
    <t>7430014431</t>
  </si>
  <si>
    <t>22-11-2012 00:00:00</t>
  </si>
  <si>
    <t>26360797</t>
  </si>
  <si>
    <t>ООО "ВПК ЧелПром"</t>
  </si>
  <si>
    <t>7451079736</t>
  </si>
  <si>
    <t>14-10-2002 00:00:00</t>
  </si>
  <si>
    <t>28512271</t>
  </si>
  <si>
    <t>ООО "Вертикаль"</t>
  </si>
  <si>
    <t>7455012098</t>
  </si>
  <si>
    <t>22-03-2013 00:00:00</t>
  </si>
  <si>
    <t>26489918</t>
  </si>
  <si>
    <t>ООО "ВиТ"</t>
  </si>
  <si>
    <t>7425758643</t>
  </si>
  <si>
    <t>30396506</t>
  </si>
  <si>
    <t>ООО "Вознесенское ЖКХ"</t>
  </si>
  <si>
    <t>7448107817</t>
  </si>
  <si>
    <t>01-01-2016 00:00:00</t>
  </si>
  <si>
    <t>27573604</t>
  </si>
  <si>
    <t>ООО "Генерация"</t>
  </si>
  <si>
    <t>7447210681</t>
  </si>
  <si>
    <t>15-06-2011 00:00:00</t>
  </si>
  <si>
    <t>26360816</t>
  </si>
  <si>
    <t>ООО "Геоинвест"</t>
  </si>
  <si>
    <t>7453099671</t>
  </si>
  <si>
    <t>06-06-2003 00:00:00</t>
  </si>
  <si>
    <t>26645230</t>
  </si>
  <si>
    <t>ООО "Дом"</t>
  </si>
  <si>
    <t>7423021406</t>
  </si>
  <si>
    <t>28869927</t>
  </si>
  <si>
    <t>ООО "Домоуправление Локомотивного городского округа"</t>
  </si>
  <si>
    <t>7407010492</t>
  </si>
  <si>
    <t>19-02-2010 00:00:00</t>
  </si>
  <si>
    <t>26579233</t>
  </si>
  <si>
    <t>ООО "Еткульсервис ЖКХ"</t>
  </si>
  <si>
    <t>7430012642</t>
  </si>
  <si>
    <t>14-12-2009 00:00:00</t>
  </si>
  <si>
    <t>28424276</t>
  </si>
  <si>
    <t>ООО "Еткульское ДРСУ"</t>
  </si>
  <si>
    <t>7430012628</t>
  </si>
  <si>
    <t>02-12-2009 00:00:00</t>
  </si>
  <si>
    <t>27721008</t>
  </si>
  <si>
    <t>ООО "ЖКХ "Гарант плюс"</t>
  </si>
  <si>
    <t>7407010975</t>
  </si>
  <si>
    <t>26614826</t>
  </si>
  <si>
    <t>ООО "ЖКХ "Партнер"</t>
  </si>
  <si>
    <t>7407009810</t>
  </si>
  <si>
    <t>25-07-2008 00:00:00</t>
  </si>
  <si>
    <t>26491622</t>
  </si>
  <si>
    <t>ООО "ЖКХ Агаповское"</t>
  </si>
  <si>
    <t>7425756580</t>
  </si>
  <si>
    <t>09-01-2008 00:00:00</t>
  </si>
  <si>
    <t>26497686</t>
  </si>
  <si>
    <t>ООО "ЖКХ" п. Сулея</t>
  </si>
  <si>
    <t>7417018620</t>
  </si>
  <si>
    <t>01-04-2010 00:00:00</t>
  </si>
  <si>
    <t>28056360</t>
  </si>
  <si>
    <t>ООО "ЖКХ-Бердяуш"</t>
  </si>
  <si>
    <t>7457000027</t>
  </si>
  <si>
    <t>07-02-2012 00:00:00</t>
  </si>
  <si>
    <t>28464858</t>
  </si>
  <si>
    <t>ООО "ЖЭК"</t>
  </si>
  <si>
    <t>7460004085</t>
  </si>
  <si>
    <t>19-09-2012 00:00:00</t>
  </si>
  <si>
    <t>26489536</t>
  </si>
  <si>
    <t>ООО "Жил-Сервис"</t>
  </si>
  <si>
    <t>7438022723</t>
  </si>
  <si>
    <t>26360642</t>
  </si>
  <si>
    <t>ООО "ЖилКоммунСервис" с. Айлино</t>
  </si>
  <si>
    <t>7417020620</t>
  </si>
  <si>
    <t>30-12-2008 00:00:00</t>
  </si>
  <si>
    <t>26492405</t>
  </si>
  <si>
    <t>ООО "Жилищный сервис"</t>
  </si>
  <si>
    <t>7420002363</t>
  </si>
  <si>
    <t>02-03-2010 00:00:00</t>
  </si>
  <si>
    <t>28819058</t>
  </si>
  <si>
    <t>ООО "ЗЭМЗ-Энерго"</t>
  </si>
  <si>
    <t>7404064066</t>
  </si>
  <si>
    <t>20-06-2014 00:00:00</t>
  </si>
  <si>
    <t>26489940</t>
  </si>
  <si>
    <t>ООО "Здоровый дух"</t>
  </si>
  <si>
    <t>7438017297</t>
  </si>
  <si>
    <t>26815898</t>
  </si>
  <si>
    <t>ООО "Златсеть"</t>
  </si>
  <si>
    <t>7404056121</t>
  </si>
  <si>
    <t>27717641</t>
  </si>
  <si>
    <t>ООО "Золотой пляж"</t>
  </si>
  <si>
    <t>7415078310</t>
  </si>
  <si>
    <t>28-01-1994 00:00:00</t>
  </si>
  <si>
    <t>26360632</t>
  </si>
  <si>
    <t>ООО "ИБК-Энерго"</t>
  </si>
  <si>
    <t>7415046510</t>
  </si>
  <si>
    <t>08-09-2005 00:00:00</t>
  </si>
  <si>
    <t>26768884</t>
  </si>
  <si>
    <t>ООО "ИРМИ ЖКХ"</t>
  </si>
  <si>
    <t>7411019829</t>
  </si>
  <si>
    <t>741101001</t>
  </si>
  <si>
    <t>27637641</t>
  </si>
  <si>
    <t>ООО "ИСК"</t>
  </si>
  <si>
    <t>7453193794</t>
  </si>
  <si>
    <t>26-03-2008 00:00:00</t>
  </si>
  <si>
    <t>28005362</t>
  </si>
  <si>
    <t>ООО "Импульс"</t>
  </si>
  <si>
    <t>7438021913</t>
  </si>
  <si>
    <t>29-06-2012 00:00:00</t>
  </si>
  <si>
    <t>28009270</t>
  </si>
  <si>
    <t>ООО "Индустрия"</t>
  </si>
  <si>
    <t>7453172184</t>
  </si>
  <si>
    <t>24-01-2007 00:00:00</t>
  </si>
  <si>
    <t>27989639</t>
  </si>
  <si>
    <t>ООО "Инжиниринговая компания" Модернизация коммунальных систем"</t>
  </si>
  <si>
    <t>7460002183</t>
  </si>
  <si>
    <t>30933723</t>
  </si>
  <si>
    <t>ООО "Источники тепла"</t>
  </si>
  <si>
    <t>7203407130</t>
  </si>
  <si>
    <t>31214677</t>
  </si>
  <si>
    <t>ООО "КАРГО 74"</t>
  </si>
  <si>
    <t>7448144150</t>
  </si>
  <si>
    <t>30-01-2012 00:00:00</t>
  </si>
  <si>
    <t>28856591</t>
  </si>
  <si>
    <t>ООО "КН-Сервис"</t>
  </si>
  <si>
    <t>7447238260</t>
  </si>
  <si>
    <t>30384905</t>
  </si>
  <si>
    <t>ООО "КУНДРАВЫКОМ"</t>
  </si>
  <si>
    <t>7415092202</t>
  </si>
  <si>
    <t>26816040</t>
  </si>
  <si>
    <t>ООО "Каменское ЖКХ"</t>
  </si>
  <si>
    <t>7424028436</t>
  </si>
  <si>
    <t>15-03-2011 00:00:00</t>
  </si>
  <si>
    <t>31190768</t>
  </si>
  <si>
    <t>ООО "Капитал-Сити"</t>
  </si>
  <si>
    <t>6670320494</t>
  </si>
  <si>
    <t>26360576</t>
  </si>
  <si>
    <t>ООО "Карталинский элеватор"</t>
  </si>
  <si>
    <t>7407007651</t>
  </si>
  <si>
    <t>24-02-2005 00:00:00</t>
  </si>
  <si>
    <t>26360639</t>
  </si>
  <si>
    <t>ООО "Коммунальное обеспечение населения и сервис"</t>
  </si>
  <si>
    <t>7417010808</t>
  </si>
  <si>
    <t>04-07-2003 00:00:00</t>
  </si>
  <si>
    <t>27181770</t>
  </si>
  <si>
    <t>ООО "Коммунальные системы"</t>
  </si>
  <si>
    <t>7401016226</t>
  </si>
  <si>
    <t>18-07-2011 00:00:00</t>
  </si>
  <si>
    <t>27637260</t>
  </si>
  <si>
    <t>7412015175</t>
  </si>
  <si>
    <t>27637634</t>
  </si>
  <si>
    <t>ООО "Корвет"</t>
  </si>
  <si>
    <t>7412015182</t>
  </si>
  <si>
    <t>17-03-2011 00:00:00</t>
  </si>
  <si>
    <t>26641639</t>
  </si>
  <si>
    <t>ООО "Коркинский экскаваторо-вагоноремонтный завод"</t>
  </si>
  <si>
    <t>7412012791</t>
  </si>
  <si>
    <t>743043002</t>
  </si>
  <si>
    <t>03-10-2008 00:00:00</t>
  </si>
  <si>
    <t>28142264</t>
  </si>
  <si>
    <t>ООО "Коркинское производственное объединение"</t>
  </si>
  <si>
    <t>7412007216</t>
  </si>
  <si>
    <t>26-07-2000 00:00:00</t>
  </si>
  <si>
    <t>27776068</t>
  </si>
  <si>
    <t>ООО "Котельная Красный Камень"</t>
  </si>
  <si>
    <t>7413016157</t>
  </si>
  <si>
    <t>28-06-2012 00:00:00</t>
  </si>
  <si>
    <t>30833710</t>
  </si>
  <si>
    <t>ООО "Кыштымский лес"</t>
  </si>
  <si>
    <t>7413009079</t>
  </si>
  <si>
    <t>28871482</t>
  </si>
  <si>
    <t>ООО "ЛУКОЙЛ-Уралнефтепродукт"</t>
  </si>
  <si>
    <t>7453011758</t>
  </si>
  <si>
    <t>025250001</t>
  </si>
  <si>
    <t>01-02-2011 00:00:00</t>
  </si>
  <si>
    <t>26774279</t>
  </si>
  <si>
    <t>ООО "МАГ- Энерго"</t>
  </si>
  <si>
    <t>7715360149</t>
  </si>
  <si>
    <t>04-12-2002 00:00:00</t>
  </si>
  <si>
    <t>30351073</t>
  </si>
  <si>
    <t>ООО "МОЛНИЯ-ЭНЕРГО"</t>
  </si>
  <si>
    <t>7453263272</t>
  </si>
  <si>
    <t>28150101</t>
  </si>
  <si>
    <t>ООО "МУЖКП Тимирязевское"</t>
  </si>
  <si>
    <t>7420012361</t>
  </si>
  <si>
    <t>03-12-2007 00:00:00</t>
  </si>
  <si>
    <t>26360618</t>
  </si>
  <si>
    <t>ООО "МагХолод"</t>
  </si>
  <si>
    <t>7446047168</t>
  </si>
  <si>
    <t>744401001</t>
  </si>
  <si>
    <t>03-04-2006 00:00:00</t>
  </si>
  <si>
    <t>30386705</t>
  </si>
  <si>
    <t>ООО "Магнитогорская Сетевая Компания"</t>
  </si>
  <si>
    <t>7444059016</t>
  </si>
  <si>
    <t>03-09-2008 00:00:00</t>
  </si>
  <si>
    <t>26360774</t>
  </si>
  <si>
    <t>ООО "Магнитогорский завод пиво-безалкогольных напитков"</t>
  </si>
  <si>
    <t>7445037819</t>
  </si>
  <si>
    <t>21-02-2008 00:00:00</t>
  </si>
  <si>
    <t>30365644</t>
  </si>
  <si>
    <t>ООО "Минигидро"</t>
  </si>
  <si>
    <t>7453225598</t>
  </si>
  <si>
    <t>26360548</t>
  </si>
  <si>
    <t>ООО "Миньярская коммунальная компания"</t>
  </si>
  <si>
    <t>7401012408</t>
  </si>
  <si>
    <t>20-08-2007 00:00:00</t>
  </si>
  <si>
    <t>31022478</t>
  </si>
  <si>
    <t>ООО "Модуль+"</t>
  </si>
  <si>
    <t>7430027550</t>
  </si>
  <si>
    <t>26816025</t>
  </si>
  <si>
    <t>ООО "Мордвиновское ЖКХ"</t>
  </si>
  <si>
    <t>7424028450</t>
  </si>
  <si>
    <t>28822241</t>
  </si>
  <si>
    <t>ООО "НПП "ТехМикс"</t>
  </si>
  <si>
    <t>7404057421</t>
  </si>
  <si>
    <t>28275179</t>
  </si>
  <si>
    <t>ООО "Надежность-Тепло"</t>
  </si>
  <si>
    <t>7456010985</t>
  </si>
  <si>
    <t>22-06-2012 00:00:00</t>
  </si>
  <si>
    <t>28828245</t>
  </si>
  <si>
    <t>ООО "Никос-Сервис"</t>
  </si>
  <si>
    <t>7430017351</t>
  </si>
  <si>
    <t>05-09-2013 00:00:00</t>
  </si>
  <si>
    <t>26610411</t>
  </si>
  <si>
    <t>ООО "Новосинеглазовский завод строительных материалов"</t>
  </si>
  <si>
    <t>7453091834</t>
  </si>
  <si>
    <t>01-02-2008 00:00:00</t>
  </si>
  <si>
    <t>26360646</t>
  </si>
  <si>
    <t>ООО "Новые коммунальные системы - Троицк"</t>
  </si>
  <si>
    <t>7418013142</t>
  </si>
  <si>
    <t>15-07-2004 00:00:00</t>
  </si>
  <si>
    <t>28940108</t>
  </si>
  <si>
    <t>ООО "Нязепетровская Тепло-Энергетическая Компания"</t>
  </si>
  <si>
    <t>7459003070</t>
  </si>
  <si>
    <t>16-09-2014 00:00:00</t>
  </si>
  <si>
    <t>28534043</t>
  </si>
  <si>
    <t>ООО "Объединение "Союзпищепром"</t>
  </si>
  <si>
    <t>7453268150</t>
  </si>
  <si>
    <t>10-06-2014 00:00:00</t>
  </si>
  <si>
    <t>30868789</t>
  </si>
  <si>
    <t>ООО "Оптсинтез"</t>
  </si>
  <si>
    <t>7448100642</t>
  </si>
  <si>
    <t>30958717</t>
  </si>
  <si>
    <t>ООО "ПКП Синергия"</t>
  </si>
  <si>
    <t>7448163811</t>
  </si>
  <si>
    <t>30350760</t>
  </si>
  <si>
    <t>ООО "Перспектива плюс"</t>
  </si>
  <si>
    <t>7415088252</t>
  </si>
  <si>
    <t>13-10-2015 00:00:00</t>
  </si>
  <si>
    <t>28254516</t>
  </si>
  <si>
    <t>ООО "ПетроПак"</t>
  </si>
  <si>
    <t>7448132563</t>
  </si>
  <si>
    <t>19-11-2010 00:00:00</t>
  </si>
  <si>
    <t>26816068</t>
  </si>
  <si>
    <t>ООО "Петровское ЖКХ"</t>
  </si>
  <si>
    <t>7424028404</t>
  </si>
  <si>
    <t>26645761</t>
  </si>
  <si>
    <t>ООО "ПлазаДевелопментСервис"</t>
  </si>
  <si>
    <t>7453140986</t>
  </si>
  <si>
    <t>01-11-2010 00:00:00</t>
  </si>
  <si>
    <t>26815932</t>
  </si>
  <si>
    <t>ООО "Половинское ЖКХ"</t>
  </si>
  <si>
    <t>7424028443</t>
  </si>
  <si>
    <t>26360772</t>
  </si>
  <si>
    <t>ООО "Производственная компания "Макинтош"</t>
  </si>
  <si>
    <t>7444033025</t>
  </si>
  <si>
    <t>26815962</t>
  </si>
  <si>
    <t>ООО "Пром-тепло"</t>
  </si>
  <si>
    <t>7424028429</t>
  </si>
  <si>
    <t>27848353</t>
  </si>
  <si>
    <t>ООО "ПромЭкоГрупп"</t>
  </si>
  <si>
    <t>7446042988</t>
  </si>
  <si>
    <t>744601001</t>
  </si>
  <si>
    <t>12-07-2004 00:00:00</t>
  </si>
  <si>
    <t>28421742</t>
  </si>
  <si>
    <t>ООО "ПрофТерминал-Энерго"</t>
  </si>
  <si>
    <t>7412017239</t>
  </si>
  <si>
    <t>23-10-2013 00:00:00</t>
  </si>
  <si>
    <t>31087572</t>
  </si>
  <si>
    <t>ООО "РЕМСТРОЙ"</t>
  </si>
  <si>
    <t>7447257626</t>
  </si>
  <si>
    <t>03-11-2016 00:00:00</t>
  </si>
  <si>
    <t>30840294</t>
  </si>
  <si>
    <t>ООО "Районные Тепловые Сети"</t>
  </si>
  <si>
    <t>7424007193</t>
  </si>
  <si>
    <t>27581646</t>
  </si>
  <si>
    <t>ООО "Реммонтаж Сервис"</t>
  </si>
  <si>
    <t>7417016937</t>
  </si>
  <si>
    <t>31-01-2008 00:00:00</t>
  </si>
  <si>
    <t>28872876</t>
  </si>
  <si>
    <t>ООО "Ресурс"</t>
  </si>
  <si>
    <t>7438027739</t>
  </si>
  <si>
    <t>24-08-2009 00:00:00</t>
  </si>
  <si>
    <t>26360758</t>
  </si>
  <si>
    <t>ООО "Родниковское ЖКХ"</t>
  </si>
  <si>
    <t>7418018430</t>
  </si>
  <si>
    <t>28-01-2009 00:00:00</t>
  </si>
  <si>
    <t>26816077</t>
  </si>
  <si>
    <t>ООО "Рождественское ЖКХ"</t>
  </si>
  <si>
    <t>7424028468</t>
  </si>
  <si>
    <t>28828256</t>
  </si>
  <si>
    <t>ООО "Русбио"</t>
  </si>
  <si>
    <t>7438029013</t>
  </si>
  <si>
    <t>15-10-2010 00:00:00</t>
  </si>
  <si>
    <t>28009257</t>
  </si>
  <si>
    <t>ООО "Русско-Теченское"</t>
  </si>
  <si>
    <t>7430014424</t>
  </si>
  <si>
    <t>20-11-2012 00:00:00</t>
  </si>
  <si>
    <t>27767335</t>
  </si>
  <si>
    <t>ООО "СИТИ-ПАРК Энерго"</t>
  </si>
  <si>
    <t>7452091609</t>
  </si>
  <si>
    <t>04-03-2011 00:00:00</t>
  </si>
  <si>
    <t>30384925</t>
  </si>
  <si>
    <t>ООО "СК Эверест"</t>
  </si>
  <si>
    <t>7457002088</t>
  </si>
  <si>
    <t>26646274</t>
  </si>
  <si>
    <t>ООО "Санаторий "Кисегач"</t>
  </si>
  <si>
    <t>7420007450</t>
  </si>
  <si>
    <t>02-08-2002 00:00:00</t>
  </si>
  <si>
    <t>28869295</t>
  </si>
  <si>
    <t>ООО "Сервисный Центр"</t>
  </si>
  <si>
    <t>7422043686</t>
  </si>
  <si>
    <t>29-12-2012 00:00:00</t>
  </si>
  <si>
    <t>30384937</t>
  </si>
  <si>
    <t>ООО "Сетевое Теплоэнергетическое Предприятие"</t>
  </si>
  <si>
    <t>7430023228</t>
  </si>
  <si>
    <t>30985501</t>
  </si>
  <si>
    <t>ООО "Служба заказчика"</t>
  </si>
  <si>
    <t>7415077282</t>
  </si>
  <si>
    <t>26489346</t>
  </si>
  <si>
    <t>ООО "Спасск-ЖКО"</t>
  </si>
  <si>
    <t>7455005260</t>
  </si>
  <si>
    <t>31095984</t>
  </si>
  <si>
    <t>ООО "СтандартТепло"</t>
  </si>
  <si>
    <t>7457008442</t>
  </si>
  <si>
    <t>26492291</t>
  </si>
  <si>
    <t>ООО "Станица"</t>
  </si>
  <si>
    <t>7425758114</t>
  </si>
  <si>
    <t>26643210</t>
  </si>
  <si>
    <t>ООО "Стрела"</t>
  </si>
  <si>
    <t>7438022321</t>
  </si>
  <si>
    <t>14-03-2007 00:00:00</t>
  </si>
  <si>
    <t>26646048</t>
  </si>
  <si>
    <t>ООО "Строительство, монтаж, наладка, ремонт"</t>
  </si>
  <si>
    <t>7418020220</t>
  </si>
  <si>
    <t>26-11-2010 00:00:00</t>
  </si>
  <si>
    <t>26575907</t>
  </si>
  <si>
    <t>ООО "СтройКомплекс"</t>
  </si>
  <si>
    <t>7443005963</t>
  </si>
  <si>
    <t>27876845</t>
  </si>
  <si>
    <t>ООО "СтройТеплоСервис"</t>
  </si>
  <si>
    <t>7458000132</t>
  </si>
  <si>
    <t>24-04-2012 00:00:00</t>
  </si>
  <si>
    <t>28450949</t>
  </si>
  <si>
    <t>ООО "Сфера"</t>
  </si>
  <si>
    <t>7430017320</t>
  </si>
  <si>
    <t>04-09-2013 00:00:00</t>
  </si>
  <si>
    <t>31234976</t>
  </si>
  <si>
    <t>ООО "ТЭС"</t>
  </si>
  <si>
    <t>7415084297</t>
  </si>
  <si>
    <t>09-08-2018 00:00:00</t>
  </si>
  <si>
    <t>31222807</t>
  </si>
  <si>
    <t>7453305412</t>
  </si>
  <si>
    <t>09-02-2017 00:00:00</t>
  </si>
  <si>
    <t>31296561</t>
  </si>
  <si>
    <t>ООО "ТеплИст"</t>
  </si>
  <si>
    <t>7415097930</t>
  </si>
  <si>
    <t>26360596</t>
  </si>
  <si>
    <t>ООО "Тепло и Сервис"</t>
  </si>
  <si>
    <t>7411020454</t>
  </si>
  <si>
    <t>26641585</t>
  </si>
  <si>
    <t>ООО "ТеплоРесурс"</t>
  </si>
  <si>
    <t>7420013929</t>
  </si>
  <si>
    <t>21-01-2010 00:00:00</t>
  </si>
  <si>
    <t>26646312</t>
  </si>
  <si>
    <t>ООО "ТеплоСервис"</t>
  </si>
  <si>
    <t>7424027295</t>
  </si>
  <si>
    <t>30992592</t>
  </si>
  <si>
    <t>7430027487</t>
  </si>
  <si>
    <t>22-11-2017 00:00:00</t>
  </si>
  <si>
    <t>26644999</t>
  </si>
  <si>
    <t>ООО "ТеплоСтройСервис"</t>
  </si>
  <si>
    <t>7415061652</t>
  </si>
  <si>
    <t>02-07-2008 00:00:00</t>
  </si>
  <si>
    <t>26360741</t>
  </si>
  <si>
    <t>ООО "ТеплоЭнергоМастер"</t>
  </si>
  <si>
    <t>7438020109</t>
  </si>
  <si>
    <t>04-04-2006 00:00:00</t>
  </si>
  <si>
    <t>28275140</t>
  </si>
  <si>
    <t>ООО "ТеплоЭнергоРесурс"</t>
  </si>
  <si>
    <t>7415079025</t>
  </si>
  <si>
    <t>21-01-2013 00:00:00</t>
  </si>
  <si>
    <t>28464471</t>
  </si>
  <si>
    <t>ООО "ТеплоЭнергоСервис"</t>
  </si>
  <si>
    <t>7420012682</t>
  </si>
  <si>
    <t>26360561</t>
  </si>
  <si>
    <t>ООО "Тепловая компания"</t>
  </si>
  <si>
    <t>7412013570</t>
  </si>
  <si>
    <t>03-06-2009 00:00:00</t>
  </si>
  <si>
    <t>27060179</t>
  </si>
  <si>
    <t>ООО "Тепловая котельная "Западная"</t>
  </si>
  <si>
    <t>7453203932</t>
  </si>
  <si>
    <t>10-06-2011 00:00:00</t>
  </si>
  <si>
    <t>28490936</t>
  </si>
  <si>
    <t>ООО "Тепловая-эксплуатационная компания №1"</t>
  </si>
  <si>
    <t>7457003204</t>
  </si>
  <si>
    <t>17-12-2013 00:00:00</t>
  </si>
  <si>
    <t>28828221</t>
  </si>
  <si>
    <t>ООО "Тепловик"</t>
  </si>
  <si>
    <t>7404064210</t>
  </si>
  <si>
    <t>23-07-2014 00:00:00</t>
  </si>
  <si>
    <t>28435588</t>
  </si>
  <si>
    <t>ООО "Тепловодоканал"</t>
  </si>
  <si>
    <t>7457002835</t>
  </si>
  <si>
    <t>20-09-2013 00:00:00</t>
  </si>
  <si>
    <t>26771595</t>
  </si>
  <si>
    <t>ООО "Тепловодсервис"</t>
  </si>
  <si>
    <t>7425746359</t>
  </si>
  <si>
    <t>21-08-2006 00:00:00</t>
  </si>
  <si>
    <t>27846417</t>
  </si>
  <si>
    <t>ООО "Тепловые сети "Дубровка"</t>
  </si>
  <si>
    <t>7412016972</t>
  </si>
  <si>
    <t>27-08-2012 00:00:00</t>
  </si>
  <si>
    <t>26489250</t>
  </si>
  <si>
    <t>ООО "Тепловые сети"</t>
  </si>
  <si>
    <t>7417015891</t>
  </si>
  <si>
    <t>26322796</t>
  </si>
  <si>
    <t>ООО "Тепловые электрические сети и системы"</t>
  </si>
  <si>
    <t>7450053485</t>
  </si>
  <si>
    <t>23-10-2007 00:00:00</t>
  </si>
  <si>
    <t>27989564</t>
  </si>
  <si>
    <t>ООО "Теплоград"</t>
  </si>
  <si>
    <t>7438029670</t>
  </si>
  <si>
    <t>17-05-2011 00:00:00</t>
  </si>
  <si>
    <t>26360785</t>
  </si>
  <si>
    <t>ООО "Теплосбыт"</t>
  </si>
  <si>
    <t>7448059271</t>
  </si>
  <si>
    <t>14-01-2004 00:00:00</t>
  </si>
  <si>
    <t>26652749</t>
  </si>
  <si>
    <t>ООО "Теплосервис"</t>
  </si>
  <si>
    <t>7424024424</t>
  </si>
  <si>
    <t>05-06-2007 00:00:00</t>
  </si>
  <si>
    <t>28451064</t>
  </si>
  <si>
    <t>7448130319</t>
  </si>
  <si>
    <t>18-08-2013 00:00:00</t>
  </si>
  <si>
    <t>26576354</t>
  </si>
  <si>
    <t>ООО "Теплосервис-Урал"</t>
  </si>
  <si>
    <t>7448107831</t>
  </si>
  <si>
    <t>21-07-2008 00:00:00</t>
  </si>
  <si>
    <t>26816119</t>
  </si>
  <si>
    <t>ООО "Теплосети"</t>
  </si>
  <si>
    <t>7402008362</t>
  </si>
  <si>
    <t>06-04-2011 00:00:00</t>
  </si>
  <si>
    <t>28798171</t>
  </si>
  <si>
    <t>ООО "Теплоснабжающая компания-7"</t>
  </si>
  <si>
    <t>7460010762</t>
  </si>
  <si>
    <t>09-09-2013 00:00:00</t>
  </si>
  <si>
    <t>26646901</t>
  </si>
  <si>
    <t>ООО "Теплоснабжающая организация"</t>
  </si>
  <si>
    <t>7447153747</t>
  </si>
  <si>
    <t>28871491</t>
  </si>
  <si>
    <t>ООО "Теплоснабжение"</t>
  </si>
  <si>
    <t>7424032376</t>
  </si>
  <si>
    <t>28-07-2014 00:00:00</t>
  </si>
  <si>
    <t>30840306</t>
  </si>
  <si>
    <t>ООО "Теплостроймонтаж"</t>
  </si>
  <si>
    <t>7448124315</t>
  </si>
  <si>
    <t>28005457</t>
  </si>
  <si>
    <t>ООО "Теплотех-Сервис"</t>
  </si>
  <si>
    <t>7415059974</t>
  </si>
  <si>
    <t>05-03-2008 00:00:00</t>
  </si>
  <si>
    <t>26641595</t>
  </si>
  <si>
    <t>ООО "Теплоэнергетик"</t>
  </si>
  <si>
    <t>7404054090</t>
  </si>
  <si>
    <t>26353699</t>
  </si>
  <si>
    <t>ООО "Теплоэнергетика"</t>
  </si>
  <si>
    <t>7401011316</t>
  </si>
  <si>
    <t>26-06-2006 00:00:00</t>
  </si>
  <si>
    <t>27181825</t>
  </si>
  <si>
    <t>7457001060</t>
  </si>
  <si>
    <t>15-10-2012 00:00:00</t>
  </si>
  <si>
    <t>28816614</t>
  </si>
  <si>
    <t>ООО "Теплоэнергетическая компания "Системы управления"</t>
  </si>
  <si>
    <t>7448170551</t>
  </si>
  <si>
    <t>18-04-2014 00:00:00</t>
  </si>
  <si>
    <t>26646922</t>
  </si>
  <si>
    <t>ООО "Теплоэнергосбыт"</t>
  </si>
  <si>
    <t>7453174382</t>
  </si>
  <si>
    <t>27-02-2007 00:00:00</t>
  </si>
  <si>
    <t>28979838</t>
  </si>
  <si>
    <t>ООО "Теплоэнерготрейд"</t>
  </si>
  <si>
    <t>7453264798</t>
  </si>
  <si>
    <t>31235006</t>
  </si>
  <si>
    <t>ООО "Теплый Дом"</t>
  </si>
  <si>
    <t>7451432077</t>
  </si>
  <si>
    <t>26646824</t>
  </si>
  <si>
    <t>ООО "Терминал-Ч"</t>
  </si>
  <si>
    <t>7451249096</t>
  </si>
  <si>
    <t>22-05-2007 00:00:00</t>
  </si>
  <si>
    <t>27573580</t>
  </si>
  <si>
    <t>ООО "Термогаз"</t>
  </si>
  <si>
    <t>7447194905</t>
  </si>
  <si>
    <t>19-07-2011 00:00:00</t>
  </si>
  <si>
    <t>28459996</t>
  </si>
  <si>
    <t>ООО "Техно-Ресурс"</t>
  </si>
  <si>
    <t>7455004315</t>
  </si>
  <si>
    <t>02-06-2011 00:00:00</t>
  </si>
  <si>
    <t>26360746</t>
  </si>
  <si>
    <t>ООО "Теченское ЖКХ"</t>
  </si>
  <si>
    <t>7438022681</t>
  </si>
  <si>
    <t>03-05-2007 00:00:00</t>
  </si>
  <si>
    <t>28145509</t>
  </si>
  <si>
    <t>ООО "Трест Магнитострой"</t>
  </si>
  <si>
    <t>7444043471</t>
  </si>
  <si>
    <t>26646939</t>
  </si>
  <si>
    <t>ООО "Управляющая компания "РЭККОМ"</t>
  </si>
  <si>
    <t>7453136933</t>
  </si>
  <si>
    <t>28005444</t>
  </si>
  <si>
    <t>ООО "Управляющая компания Комитет городского хозяйства"</t>
  </si>
  <si>
    <t>7404051772</t>
  </si>
  <si>
    <t>14-10-2008 00:00:00</t>
  </si>
  <si>
    <t>27942869</t>
  </si>
  <si>
    <t>ООО "Урал Энерго Девелопмент"</t>
  </si>
  <si>
    <t>7450075190</t>
  </si>
  <si>
    <t>24-10-2011 00:00:00</t>
  </si>
  <si>
    <t>26360635</t>
  </si>
  <si>
    <t>ООО "УралТеплоСтрой"</t>
  </si>
  <si>
    <t>7415050153</t>
  </si>
  <si>
    <t>26-05-2006 00:00:00</t>
  </si>
  <si>
    <t>31235000</t>
  </si>
  <si>
    <t>ООО "УралТехСервис"</t>
  </si>
  <si>
    <t>7444039193</t>
  </si>
  <si>
    <t>19-06-2003 00:00:00</t>
  </si>
  <si>
    <t>27573679</t>
  </si>
  <si>
    <t>ООО "УралТехцентр"</t>
  </si>
  <si>
    <t>7447158181</t>
  </si>
  <si>
    <t>26-08-2009 00:00:00</t>
  </si>
  <si>
    <t>27846455</t>
  </si>
  <si>
    <t>ООО "Уралсервис"</t>
  </si>
  <si>
    <t>7412013178</t>
  </si>
  <si>
    <t>16-12-2008 00:00:00</t>
  </si>
  <si>
    <t>28254505</t>
  </si>
  <si>
    <t>ООО "Уралспецмаш"</t>
  </si>
  <si>
    <t>7415074450</t>
  </si>
  <si>
    <t>27-10-2011 00:00:00</t>
  </si>
  <si>
    <t>27878379</t>
  </si>
  <si>
    <t>ООО "Уральская Теплоэнергетическая Компания"</t>
  </si>
  <si>
    <t>7448151090</t>
  </si>
  <si>
    <t>05-09-2012 00:00:00</t>
  </si>
  <si>
    <t>26360782</t>
  </si>
  <si>
    <t>ООО "Уральская фабрика "Комус-Упаковка"</t>
  </si>
  <si>
    <t>7447067992</t>
  </si>
  <si>
    <t>25-11-2003 00:00:00</t>
  </si>
  <si>
    <t>28442325</t>
  </si>
  <si>
    <t>ООО "Уральская энергия - Южный Урал"</t>
  </si>
  <si>
    <t>7447228544</t>
  </si>
  <si>
    <t>27989449</t>
  </si>
  <si>
    <t>ООО "Уральская энергия"</t>
  </si>
  <si>
    <t>7447214380</t>
  </si>
  <si>
    <t>26643144</t>
  </si>
  <si>
    <t>ООО "Фабрика Южуралкартон"</t>
  </si>
  <si>
    <t>7452058834</t>
  </si>
  <si>
    <t>29-12-2007 00:00:00</t>
  </si>
  <si>
    <t>26360775</t>
  </si>
  <si>
    <t>ООО "Фабрика кухонной мебели"</t>
  </si>
  <si>
    <t>7444050542</t>
  </si>
  <si>
    <t>30384899</t>
  </si>
  <si>
    <t>ООО "Фермер 74"</t>
  </si>
  <si>
    <t>7452049212</t>
  </si>
  <si>
    <t>30384919</t>
  </si>
  <si>
    <t>ООО "ФилимоновоКом"</t>
  </si>
  <si>
    <t>7415092227</t>
  </si>
  <si>
    <t>26642809</t>
  </si>
  <si>
    <t>ООО "Фортуна Плюс"</t>
  </si>
  <si>
    <t>7415064205</t>
  </si>
  <si>
    <t>22-01-2009 00:00:00</t>
  </si>
  <si>
    <t>26815949</t>
  </si>
  <si>
    <t>ООО "Хуторское ЖКХ"</t>
  </si>
  <si>
    <t>7424028482</t>
  </si>
  <si>
    <t>26360645</t>
  </si>
  <si>
    <t>ООО "Целинное ЖКХ"</t>
  </si>
  <si>
    <t>7418018422</t>
  </si>
  <si>
    <t>28856570</t>
  </si>
  <si>
    <t>ООО "Центр"</t>
  </si>
  <si>
    <t>7449107270</t>
  </si>
  <si>
    <t>28221104</t>
  </si>
  <si>
    <t>ООО "ЧКПЗ-Энерго"</t>
  </si>
  <si>
    <t>7449111157</t>
  </si>
  <si>
    <t>30-11-2012 00:00:00</t>
  </si>
  <si>
    <t>26842446</t>
  </si>
  <si>
    <t>ООО "ЧТЗ-УРАЛТРАК" Переименована от (ООО "Энергия ЧТЗ")</t>
  </si>
  <si>
    <t>7452027843</t>
  </si>
  <si>
    <t>997850001</t>
  </si>
  <si>
    <t>23-10-2000 00:00:00</t>
  </si>
  <si>
    <t>28504803</t>
  </si>
  <si>
    <t>ООО "ЭЛЕВКОН"</t>
  </si>
  <si>
    <t>7453226070</t>
  </si>
  <si>
    <t>30840288</t>
  </si>
  <si>
    <t>ООО "ЭНГЕКО"</t>
  </si>
  <si>
    <t>7451410073</t>
  </si>
  <si>
    <t>30378681</t>
  </si>
  <si>
    <t>ООО "ЭНЕРГИЯ-М"</t>
  </si>
  <si>
    <t>7424002300</t>
  </si>
  <si>
    <t>26824485</t>
  </si>
  <si>
    <t>ООО "ЭСКО"</t>
  </si>
  <si>
    <t>7430013090</t>
  </si>
  <si>
    <t>16-12-2010 00:00:00</t>
  </si>
  <si>
    <t>27657348</t>
  </si>
  <si>
    <t>ООО "ЭкоТехнологии"</t>
  </si>
  <si>
    <t>7453060346</t>
  </si>
  <si>
    <t>19-08-2011 00:00:00</t>
  </si>
  <si>
    <t>26360815</t>
  </si>
  <si>
    <t>ООО "Элеваторзернопродукт"</t>
  </si>
  <si>
    <t>7453062777</t>
  </si>
  <si>
    <t>28450965</t>
  </si>
  <si>
    <t>ООО "Энергия"</t>
  </si>
  <si>
    <t>7447219250</t>
  </si>
  <si>
    <t>14-01-2013 00:00:00</t>
  </si>
  <si>
    <t>26360590</t>
  </si>
  <si>
    <t>ООО "Энергосервис"</t>
  </si>
  <si>
    <t>7410006344</t>
  </si>
  <si>
    <t>30921807</t>
  </si>
  <si>
    <t>ООО "Энергостандарт"</t>
  </si>
  <si>
    <t>7430026444</t>
  </si>
  <si>
    <t>28451042</t>
  </si>
  <si>
    <t>ООО "Эра Технологий"</t>
  </si>
  <si>
    <t>7420007918</t>
  </si>
  <si>
    <t>27989602</t>
  </si>
  <si>
    <t>ООО "Эффективная теплоэнергетика"</t>
  </si>
  <si>
    <t>8901021272</t>
  </si>
  <si>
    <t>22-04-2008 00:00:00</t>
  </si>
  <si>
    <t>30396470</t>
  </si>
  <si>
    <t>ООО "ЮжУралСпец МВ"</t>
  </si>
  <si>
    <t>7447136406</t>
  </si>
  <si>
    <t>31264161</t>
  </si>
  <si>
    <t>ООО "ЮжУралСпецМС"</t>
  </si>
  <si>
    <t>7451395555</t>
  </si>
  <si>
    <t>26489507</t>
  </si>
  <si>
    <t>ООО "Южный ТеплоЭнергетический комплекс"</t>
  </si>
  <si>
    <t>7415046220</t>
  </si>
  <si>
    <t>30833761</t>
  </si>
  <si>
    <t>ООО «БАШГИДРО»</t>
  </si>
  <si>
    <t>0270405520</t>
  </si>
  <si>
    <t>027001001</t>
  </si>
  <si>
    <t>28460139</t>
  </si>
  <si>
    <t>ООО «Перспектива»</t>
  </si>
  <si>
    <t>7449070380</t>
  </si>
  <si>
    <t>28462448</t>
  </si>
  <si>
    <t>ООО «ЭНЕРГОПРАЙС»</t>
  </si>
  <si>
    <t>7452054318</t>
  </si>
  <si>
    <t>23-04-2007 00:00:00</t>
  </si>
  <si>
    <t>30833726</t>
  </si>
  <si>
    <t>ООО Агрокомплекс "Чурилово"</t>
  </si>
  <si>
    <t>7452098918</t>
  </si>
  <si>
    <t>27553857</t>
  </si>
  <si>
    <t>ООО ГК "Уральская энергия"</t>
  </si>
  <si>
    <t>7453228790</t>
  </si>
  <si>
    <t>16-03-2011 00:00:00</t>
  </si>
  <si>
    <t>28136610</t>
  </si>
  <si>
    <t>ООО МЦМиР "Курорт Увильды"</t>
  </si>
  <si>
    <t>7460004663</t>
  </si>
  <si>
    <t>26319018</t>
  </si>
  <si>
    <t>ООО Магнитогорская энергетическая компания</t>
  </si>
  <si>
    <t>7445020452</t>
  </si>
  <si>
    <t>15-04-2010 00:00:00</t>
  </si>
  <si>
    <t>30351100</t>
  </si>
  <si>
    <t>ООО ТГК "Восход"</t>
  </si>
  <si>
    <t>7460012350</t>
  </si>
  <si>
    <t>31262303</t>
  </si>
  <si>
    <t>ООО ТСО "Северо-Запад"</t>
  </si>
  <si>
    <t>7447282100</t>
  </si>
  <si>
    <t>01-01-2018 00:00:00</t>
  </si>
  <si>
    <t>27989515</t>
  </si>
  <si>
    <t>ООО УК "АККТиВ"</t>
  </si>
  <si>
    <t>7460003733</t>
  </si>
  <si>
    <t>28-08-2012 00:00:00</t>
  </si>
  <si>
    <t>27229578</t>
  </si>
  <si>
    <t>ООО УК "КвадроИнвест"</t>
  </si>
  <si>
    <t>7420010808</t>
  </si>
  <si>
    <t>28798156</t>
  </si>
  <si>
    <t>ООО УК "Солнечный"</t>
  </si>
  <si>
    <t>7460015390</t>
  </si>
  <si>
    <t>30-05-2014 00:00:00</t>
  </si>
  <si>
    <t>28855828</t>
  </si>
  <si>
    <t>ООО УК "ЮУ КЖСИ"</t>
  </si>
  <si>
    <t>7453221963</t>
  </si>
  <si>
    <t>13-09-2000 00:00:00</t>
  </si>
  <si>
    <t>30985668</t>
  </si>
  <si>
    <t>ООО Энерго Сетевая Компания</t>
  </si>
  <si>
    <t>7453311871</t>
  </si>
  <si>
    <t>31262343</t>
  </si>
  <si>
    <t>ООО ЮУТЭК "ТеплоСервис"</t>
  </si>
  <si>
    <t>7452096075</t>
  </si>
  <si>
    <t>28870621</t>
  </si>
  <si>
    <t>ООО ЮжуралТеплоПрибор</t>
  </si>
  <si>
    <t>7451297847</t>
  </si>
  <si>
    <t>12-12-2014 00:00:00</t>
  </si>
  <si>
    <t>30796065</t>
  </si>
  <si>
    <t>ООО компания "ФинПромСтрой"</t>
  </si>
  <si>
    <t>7415060144</t>
  </si>
  <si>
    <t>31006008</t>
  </si>
  <si>
    <t>Общество с ограниченной ответственностью  "Тургеневский"</t>
  </si>
  <si>
    <t>7451377010</t>
  </si>
  <si>
    <t>28977292</t>
  </si>
  <si>
    <t>Общество с ограниченной ответственностью "ВЕКТОР"</t>
  </si>
  <si>
    <t>7458001094</t>
  </si>
  <si>
    <t>27-09-2013 00:00:00</t>
  </si>
  <si>
    <t>31006016</t>
  </si>
  <si>
    <t>Общество с ограниченной ответственностью "Теплосервис"</t>
  </si>
  <si>
    <t>7457006526</t>
  </si>
  <si>
    <t>27583534</t>
  </si>
  <si>
    <t>Общество с ограниченной ответственностью "Теплоснаб", г.Екатеринбург</t>
  </si>
  <si>
    <t>6658390400</t>
  </si>
  <si>
    <t>665801001</t>
  </si>
  <si>
    <t>28977307</t>
  </si>
  <si>
    <t>Общество с ограниченной ответственностью "УРАЛЭНЕРГОГРУПП"</t>
  </si>
  <si>
    <t>7457005226</t>
  </si>
  <si>
    <t>03-03-2015 00:00:00</t>
  </si>
  <si>
    <t>28871500</t>
  </si>
  <si>
    <t>Общество с ограниченной ответственностью "ЧЕСМЕНСКОЕ УПРАВЛЕНИЕ КОММУНАЛЬНОГО ХОЗЯЙСТВА"</t>
  </si>
  <si>
    <t>7458001560</t>
  </si>
  <si>
    <t>11-06-2014 00:00:00</t>
  </si>
  <si>
    <t>31006012</t>
  </si>
  <si>
    <t>Общество с ограниченной ответственностью "ЭНГЕКО-Сервис"</t>
  </si>
  <si>
    <t>7447272600</t>
  </si>
  <si>
    <t>28462423</t>
  </si>
  <si>
    <t>Общество с ограниченной ответственностью Производственная компания «Южуралмебель»</t>
  </si>
  <si>
    <t>7451099517</t>
  </si>
  <si>
    <t>28-05-2001 00:00:00</t>
  </si>
  <si>
    <t>29647774</t>
  </si>
  <si>
    <t>Общество с ограниченной ответственностю Индустриальный Парк "Станкомаш"</t>
  </si>
  <si>
    <t>7449059203</t>
  </si>
  <si>
    <t>05-02-2015 00:00:00</t>
  </si>
  <si>
    <t>26322744</t>
  </si>
  <si>
    <t>ПАО "Магнитогорский металлургический комбинат"</t>
  </si>
  <si>
    <t>7414003633</t>
  </si>
  <si>
    <t>17-10-1992 00:00:00</t>
  </si>
  <si>
    <t>26360953</t>
  </si>
  <si>
    <t>ПАО "Ростелеком" Челябинский филиал</t>
  </si>
  <si>
    <t>7707049388</t>
  </si>
  <si>
    <t>745343002</t>
  </si>
  <si>
    <t>09-09-2002 00:00:00</t>
  </si>
  <si>
    <t>26551662</t>
  </si>
  <si>
    <t>ПАО "Фортум"</t>
  </si>
  <si>
    <t>7203162698</t>
  </si>
  <si>
    <t>997150001</t>
  </si>
  <si>
    <t>01-12-2006 00:00:00</t>
  </si>
  <si>
    <t>26863812</t>
  </si>
  <si>
    <t>ПАО "Фортум" (Аргаяшская ТЭЦ)</t>
  </si>
  <si>
    <t>742202001</t>
  </si>
  <si>
    <t>26322812</t>
  </si>
  <si>
    <t>ПАО "ЧЗПСН-Профнастил"</t>
  </si>
  <si>
    <t>7447014976</t>
  </si>
  <si>
    <t>10-09-1993 00:00:00</t>
  </si>
  <si>
    <t>26361050</t>
  </si>
  <si>
    <t>Производственный отдел челябинского филиала ООО "МЕЧЕЛ-ЭНЕРГО"</t>
  </si>
  <si>
    <t>7722245108</t>
  </si>
  <si>
    <t>742032001</t>
  </si>
  <si>
    <t>26642794</t>
  </si>
  <si>
    <t>Путевая машинная станция № 173 Южно-Уральской дирекции по ремонту пути - структурного подразделения Центральной дирекции по ремонту пути - филиала ОАО "РЖД"</t>
  </si>
  <si>
    <t>740431030</t>
  </si>
  <si>
    <t>26847230</t>
  </si>
  <si>
    <t>ТСЖ "Кумысное"</t>
  </si>
  <si>
    <t>7418017203</t>
  </si>
  <si>
    <t>20-12-2010 00:00:00</t>
  </si>
  <si>
    <t>26489950</t>
  </si>
  <si>
    <t>Троицкая ГРЭС филиал ПАО "ОГК-2"</t>
  </si>
  <si>
    <t>2607018122</t>
  </si>
  <si>
    <t>742402001</t>
  </si>
  <si>
    <t>26360707</t>
  </si>
  <si>
    <t>УМП "Малахит"</t>
  </si>
  <si>
    <t>7429010070</t>
  </si>
  <si>
    <t>28869918</t>
  </si>
  <si>
    <t>Управляющая компания "Коммунальный центр"</t>
  </si>
  <si>
    <t>7401009691</t>
  </si>
  <si>
    <t>12-09-2005 00:00:00</t>
  </si>
  <si>
    <t>31235012</t>
  </si>
  <si>
    <t>ФГБУ "СКК " Приволжский" МО РФ</t>
  </si>
  <si>
    <t>7420003536</t>
  </si>
  <si>
    <t>631900100</t>
  </si>
  <si>
    <t>20-12-2002 00:00:00</t>
  </si>
  <si>
    <t>27637331</t>
  </si>
  <si>
    <t>ФГБУ "ФЦССХ" Минздрава России (г.Челябинск)</t>
  </si>
  <si>
    <t>7453215984</t>
  </si>
  <si>
    <t>29-03-2010 00:00:00</t>
  </si>
  <si>
    <t>26360753</t>
  </si>
  <si>
    <t>ФГКУ Комбинат "Уральский" Росрезерва</t>
  </si>
  <si>
    <t>7439004653</t>
  </si>
  <si>
    <t>743901001</t>
  </si>
  <si>
    <t>21-10-2002 00:00:00</t>
  </si>
  <si>
    <t>26360573</t>
  </si>
  <si>
    <t>ФГКУ комбинат "Скала" Росрезерва</t>
  </si>
  <si>
    <t>7407000462</t>
  </si>
  <si>
    <t>29-12-2004 00:00:00</t>
  </si>
  <si>
    <t>26360567</t>
  </si>
  <si>
    <t>ФГУП  "Приборостроительный завод"</t>
  </si>
  <si>
    <t>7405000428</t>
  </si>
  <si>
    <t>15-06-1994 00:00:00</t>
  </si>
  <si>
    <t>27989488</t>
  </si>
  <si>
    <t>ФГУП "Завод "Прибор"</t>
  </si>
  <si>
    <t>7448012587</t>
  </si>
  <si>
    <t>15-06-1998 00:00:00</t>
  </si>
  <si>
    <t>26360621</t>
  </si>
  <si>
    <t>ФГУП "Магнитогорское  авиапредприятие"</t>
  </si>
  <si>
    <t>7414001957</t>
  </si>
  <si>
    <t>17-09-1992 00:00:00</t>
  </si>
  <si>
    <t>26360669</t>
  </si>
  <si>
    <t>ФГУП "ПО "Маяк"</t>
  </si>
  <si>
    <t>7422000795</t>
  </si>
  <si>
    <t>01-07-2002 00:00:00</t>
  </si>
  <si>
    <t>26360587</t>
  </si>
  <si>
    <t>ФКУ ИК - 21 ГУФСИН России по Челябинской области</t>
  </si>
  <si>
    <t>7409001535</t>
  </si>
  <si>
    <t>12-04-2005 00:00:00</t>
  </si>
  <si>
    <t>28036794</t>
  </si>
  <si>
    <t>ФКУ ИК-1 ГУФСИН России по Челябинской области</t>
  </si>
  <si>
    <t>7411016017</t>
  </si>
  <si>
    <t>07-06-1999 00:00:00</t>
  </si>
  <si>
    <t>26360594</t>
  </si>
  <si>
    <t>ФКУ ИК-11 ГУФСИН России по Челябинской области</t>
  </si>
  <si>
    <t>7411015937</t>
  </si>
  <si>
    <t>26643469</t>
  </si>
  <si>
    <t>ФКУ ИК-18 ГУФСИН России по Челябинской области</t>
  </si>
  <si>
    <t>7445016047</t>
  </si>
  <si>
    <t>11-04-2005 00:00:00</t>
  </si>
  <si>
    <t>26360608</t>
  </si>
  <si>
    <t>ФКУЗ "Санаторий "Лесное озеро" МВД России" (переименован из ГУ "Санаторий "Лесное озеро" МВД России)</t>
  </si>
  <si>
    <t>7413003260</t>
  </si>
  <si>
    <t>18-10-2002 00:00:00</t>
  </si>
  <si>
    <t>26360811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</si>
  <si>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университет)"</t>
  </si>
  <si>
    <t>7453019764</t>
  </si>
  <si>
    <t>30-07-2002 00:00:00</t>
  </si>
  <si>
    <t>26575851</t>
  </si>
  <si>
    <t>Федеральное государственное казенное учреждение  "Пограничное управление ФСБ России по Челябинской области"</t>
  </si>
  <si>
    <t>7453145261</t>
  </si>
  <si>
    <t>30914574</t>
  </si>
  <si>
    <t>Филиал ФГБУ "ЦЖКУ" МИНОБОРОНЫ РОССИИ (по ЦВО)</t>
  </si>
  <si>
    <t>7729314745</t>
  </si>
  <si>
    <t>667043001</t>
  </si>
  <si>
    <t>26645095</t>
  </si>
  <si>
    <t>Частное учреждение "Детский оздоровительный лагерь "Еланчик" ОАО "ЧТПЗ"</t>
  </si>
  <si>
    <t>7415033126</t>
  </si>
  <si>
    <t>06-06-2001 00:00:00</t>
  </si>
  <si>
    <t>26503104</t>
  </si>
  <si>
    <t>Челябинский филиал ООО "МЕЧЕЛ-ЭНЕРГО"</t>
  </si>
  <si>
    <t>745043001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</si>
  <si>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</si>
  <si>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</si>
  <si>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</si>
  <si>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26361077</t>
  </si>
  <si>
    <t>филиал ОАО "Росспиртпром" "Златоустовский ликероводочный завод" (переименован от филиал ФГУП "Росспиртпром" "Златоустовский ликероводочный завод")</t>
  </si>
  <si>
    <t>7730605160</t>
  </si>
  <si>
    <t>740443001</t>
  </si>
  <si>
    <t>16-01-2009 00:00:00</t>
  </si>
  <si>
    <t>№</t>
  </si>
  <si>
    <t>WARM</t>
  </si>
  <si>
    <t>29.03.2019</t>
  </si>
  <si>
    <t>456080, Челябинская обл., г.Трехгорный, а/я 157</t>
  </si>
  <si>
    <t>Спичко Сергей Николаевич</t>
  </si>
  <si>
    <t>Часнойть Татьяна Владимировна</t>
  </si>
  <si>
    <t>Главный экономист</t>
  </si>
  <si>
    <t>8 (351-91) 6-53-71</t>
  </si>
  <si>
    <t>energo@atlint.ru</t>
  </si>
  <si>
    <t>05.04.2019 10:59:58</t>
  </si>
  <si>
    <t>Агаповский муниципальный район</t>
  </si>
  <si>
    <t>75603000</t>
  </si>
  <si>
    <t>Агаповское</t>
  </si>
  <si>
    <t>75603407</t>
  </si>
  <si>
    <t>Буранное</t>
  </si>
  <si>
    <t>75603411</t>
  </si>
  <si>
    <t>Желтинское</t>
  </si>
  <si>
    <t>75603422</t>
  </si>
  <si>
    <t>Магнитное</t>
  </si>
  <si>
    <t>75603433</t>
  </si>
  <si>
    <t>Наровчатское</t>
  </si>
  <si>
    <t>75603436</t>
  </si>
  <si>
    <t>Первомайское</t>
  </si>
  <si>
    <t>75603444</t>
  </si>
  <si>
    <t>Приморское</t>
  </si>
  <si>
    <t>75603455</t>
  </si>
  <si>
    <t>Светлогорское</t>
  </si>
  <si>
    <t>75603466</t>
  </si>
  <si>
    <t>Черниговское</t>
  </si>
  <si>
    <t>75603472</t>
  </si>
  <si>
    <t>Янгельское</t>
  </si>
  <si>
    <t>75603477</t>
  </si>
  <si>
    <t>Аргаяшский муниципальный район</t>
  </si>
  <si>
    <t>75606000</t>
  </si>
  <si>
    <t>Акбашевское</t>
  </si>
  <si>
    <t>75606410</t>
  </si>
  <si>
    <t>Аргаяшское</t>
  </si>
  <si>
    <t>75606412</t>
  </si>
  <si>
    <t>Аязгуловское</t>
  </si>
  <si>
    <t>75606420</t>
  </si>
  <si>
    <t>Байрамгуловское</t>
  </si>
  <si>
    <t>75606433</t>
  </si>
  <si>
    <t>Дербишевское</t>
  </si>
  <si>
    <t>75606440</t>
  </si>
  <si>
    <t>Ишалинское</t>
  </si>
  <si>
    <t>75606445</t>
  </si>
  <si>
    <t>Камышевское</t>
  </si>
  <si>
    <t>75606450</t>
  </si>
  <si>
    <t>Кузнецкое</t>
  </si>
  <si>
    <t>75606460</t>
  </si>
  <si>
    <t>Кулуевское</t>
  </si>
  <si>
    <t>75606470</t>
  </si>
  <si>
    <t>Норкинское</t>
  </si>
  <si>
    <t>75606480</t>
  </si>
  <si>
    <t>Худайбердинское</t>
  </si>
  <si>
    <t>75606490</t>
  </si>
  <si>
    <t>Яраткуловское</t>
  </si>
  <si>
    <t>75606498</t>
  </si>
  <si>
    <t>Ашинский муниципальный район</t>
  </si>
  <si>
    <t>75609000</t>
  </si>
  <si>
    <t>Биянское</t>
  </si>
  <si>
    <t>75609411</t>
  </si>
  <si>
    <t>Город Аша</t>
  </si>
  <si>
    <t>75609101</t>
  </si>
  <si>
    <t>Город Миньяр</t>
  </si>
  <si>
    <t>75609103</t>
  </si>
  <si>
    <t>Город Сим</t>
  </si>
  <si>
    <t>75609105</t>
  </si>
  <si>
    <t>Еральское</t>
  </si>
  <si>
    <t>75609422</t>
  </si>
  <si>
    <t>Илекское</t>
  </si>
  <si>
    <t>75609433</t>
  </si>
  <si>
    <t>Поселок Кропачево</t>
  </si>
  <si>
    <t>75609153</t>
  </si>
  <si>
    <t>Точильнинское</t>
  </si>
  <si>
    <t>75609444</t>
  </si>
  <si>
    <t>Укское</t>
  </si>
  <si>
    <t>75609477</t>
  </si>
  <si>
    <t>Брединский муниципальный район</t>
  </si>
  <si>
    <t>75612000</t>
  </si>
  <si>
    <t>Андреевское</t>
  </si>
  <si>
    <t>75612410</t>
  </si>
  <si>
    <t>Атамановское</t>
  </si>
  <si>
    <t>75612412</t>
  </si>
  <si>
    <t>Белокаменское</t>
  </si>
  <si>
    <t>75612420</t>
  </si>
  <si>
    <t>Боровское</t>
  </si>
  <si>
    <t>75612430</t>
  </si>
  <si>
    <t>Брединское</t>
  </si>
  <si>
    <t>75612432</t>
  </si>
  <si>
    <t>Калининское</t>
  </si>
  <si>
    <t>75612440</t>
  </si>
  <si>
    <t>Княженское</t>
  </si>
  <si>
    <t>75612450</t>
  </si>
  <si>
    <t>Комсомольское</t>
  </si>
  <si>
    <t>75612460</t>
  </si>
  <si>
    <t>Наследницкое</t>
  </si>
  <si>
    <t>75612470</t>
  </si>
  <si>
    <t>Павловское</t>
  </si>
  <si>
    <t>75612480</t>
  </si>
  <si>
    <t>Рымникское</t>
  </si>
  <si>
    <t>75612490</t>
  </si>
  <si>
    <t>Варненский муниципальный район</t>
  </si>
  <si>
    <t>75614000</t>
  </si>
  <si>
    <t>Алексеевское</t>
  </si>
  <si>
    <t>75614405</t>
  </si>
  <si>
    <t>Аятское</t>
  </si>
  <si>
    <t>75614410</t>
  </si>
  <si>
    <t>Бородиновское</t>
  </si>
  <si>
    <t>75614415</t>
  </si>
  <si>
    <t>Варненское</t>
  </si>
  <si>
    <t>75614420</t>
  </si>
  <si>
    <t>Казановское</t>
  </si>
  <si>
    <t>75614422</t>
  </si>
  <si>
    <t>Катенинское</t>
  </si>
  <si>
    <t>75614423</t>
  </si>
  <si>
    <t>Краснооктябрьское</t>
  </si>
  <si>
    <t>75614425</t>
  </si>
  <si>
    <t>Кулевчинское</t>
  </si>
  <si>
    <t>75614430</t>
  </si>
  <si>
    <t>Лейпцигское</t>
  </si>
  <si>
    <t>75614435</t>
  </si>
  <si>
    <t>Николаевское</t>
  </si>
  <si>
    <t>75614440</t>
  </si>
  <si>
    <t>Новоуральское</t>
  </si>
  <si>
    <t>75614445</t>
  </si>
  <si>
    <t>Покровское</t>
  </si>
  <si>
    <t>75614450</t>
  </si>
  <si>
    <t>Толстинское</t>
  </si>
  <si>
    <t>75614455</t>
  </si>
  <si>
    <t>Верхнеуральский муниципальный район</t>
  </si>
  <si>
    <t>75617000</t>
  </si>
  <si>
    <t>Город Верхнеуральск</t>
  </si>
  <si>
    <t>75617101</t>
  </si>
  <si>
    <t>Карагайское</t>
  </si>
  <si>
    <t>75617422</t>
  </si>
  <si>
    <t>Кирсинское</t>
  </si>
  <si>
    <t>75617433</t>
  </si>
  <si>
    <t>Краснинское</t>
  </si>
  <si>
    <t>75617444</t>
  </si>
  <si>
    <t>Петропавловское</t>
  </si>
  <si>
    <t>75617455</t>
  </si>
  <si>
    <t>Поселок Межозерный</t>
  </si>
  <si>
    <t>75617153</t>
  </si>
  <si>
    <t>Спасское</t>
  </si>
  <si>
    <t>75617466</t>
  </si>
  <si>
    <t>Степное</t>
  </si>
  <si>
    <t>75617477</t>
  </si>
  <si>
    <t>Сурменевское</t>
  </si>
  <si>
    <t>75617479</t>
  </si>
  <si>
    <t>Форштадское</t>
  </si>
  <si>
    <t>75617488</t>
  </si>
  <si>
    <t>Город Верхний Уфалей</t>
  </si>
  <si>
    <t>75706000</t>
  </si>
  <si>
    <t>Город Златоуст</t>
  </si>
  <si>
    <t>75712000</t>
  </si>
  <si>
    <t>Город Карабаш</t>
  </si>
  <si>
    <t>75715000</t>
  </si>
  <si>
    <t>Город Копейск</t>
  </si>
  <si>
    <t>75728000</t>
  </si>
  <si>
    <t>Город Кыштым</t>
  </si>
  <si>
    <t>75734000</t>
  </si>
  <si>
    <t>Город Магнитогорск</t>
  </si>
  <si>
    <t>75738000</t>
  </si>
  <si>
    <t>Город Миасс</t>
  </si>
  <si>
    <t>75742000</t>
  </si>
  <si>
    <t>Город Озерск (ЗАТО)</t>
  </si>
  <si>
    <t>75743000</t>
  </si>
  <si>
    <t>Город Снежинск (ЗАТО)</t>
  </si>
  <si>
    <t>75746000</t>
  </si>
  <si>
    <t>Город Трехгорный (ЗАТО)</t>
  </si>
  <si>
    <t>75707000</t>
  </si>
  <si>
    <t>Город Троицк</t>
  </si>
  <si>
    <t>75752000</t>
  </si>
  <si>
    <t>Город Усть-Катав</t>
  </si>
  <si>
    <t>75755000</t>
  </si>
  <si>
    <t>Город Чебаркуль</t>
  </si>
  <si>
    <t>75758000</t>
  </si>
  <si>
    <t>Город Челябинск</t>
  </si>
  <si>
    <t>75701000</t>
  </si>
  <si>
    <t>Калининский</t>
  </si>
  <si>
    <t>75701310</t>
  </si>
  <si>
    <t>Курчатовский</t>
  </si>
  <si>
    <t>75701315</t>
  </si>
  <si>
    <t>Ленинский</t>
  </si>
  <si>
    <t>75701320</t>
  </si>
  <si>
    <t>Металлургический</t>
  </si>
  <si>
    <t>75701330</t>
  </si>
  <si>
    <t>Советский</t>
  </si>
  <si>
    <t>75701370</t>
  </si>
  <si>
    <t>Тракторозаводский</t>
  </si>
  <si>
    <t>75701380</t>
  </si>
  <si>
    <t>Центральный</t>
  </si>
  <si>
    <t>75701390</t>
  </si>
  <si>
    <t>Город Южноуральск</t>
  </si>
  <si>
    <t>75764000</t>
  </si>
  <si>
    <t>Еманжелинский муниципальный район</t>
  </si>
  <si>
    <t>75619000</t>
  </si>
  <si>
    <t>Город Еманжелинск</t>
  </si>
  <si>
    <t>75619101</t>
  </si>
  <si>
    <t>Поселок Зауральский</t>
  </si>
  <si>
    <t>75619152</t>
  </si>
  <si>
    <t>Поселок Красногорский</t>
  </si>
  <si>
    <t>75619154</t>
  </si>
  <si>
    <t>Еткульский муниципальный район</t>
  </si>
  <si>
    <t>75620000</t>
  </si>
  <si>
    <t>Бектышское</t>
  </si>
  <si>
    <t>75620408</t>
  </si>
  <si>
    <t>Белоносовское</t>
  </si>
  <si>
    <t>75620410</t>
  </si>
  <si>
    <t>Белоусовское</t>
  </si>
  <si>
    <t>75620412</t>
  </si>
  <si>
    <t>Еманжелинское</t>
  </si>
  <si>
    <t>75620420</t>
  </si>
  <si>
    <t>Еткульское</t>
  </si>
  <si>
    <t>75620430</t>
  </si>
  <si>
    <t>Каратабанское</t>
  </si>
  <si>
    <t>75620440</t>
  </si>
  <si>
    <t>Коелгинское</t>
  </si>
  <si>
    <t>75620450</t>
  </si>
  <si>
    <t>Лебедевское</t>
  </si>
  <si>
    <t>75620460</t>
  </si>
  <si>
    <t>Новобатуринское</t>
  </si>
  <si>
    <t>75620465</t>
  </si>
  <si>
    <t>Печенкинское</t>
  </si>
  <si>
    <t>75620470</t>
  </si>
  <si>
    <t>Пискловское</t>
  </si>
  <si>
    <t>75620480</t>
  </si>
  <si>
    <t>Селезянское</t>
  </si>
  <si>
    <t>75620490</t>
  </si>
  <si>
    <t>Карталинский муниципальный район</t>
  </si>
  <si>
    <t>75623000</t>
  </si>
  <si>
    <t>Анненское</t>
  </si>
  <si>
    <t>75623405</t>
  </si>
  <si>
    <t>Варшавское</t>
  </si>
  <si>
    <t>75623410</t>
  </si>
  <si>
    <t>Великопетровское</t>
  </si>
  <si>
    <t>75623415</t>
  </si>
  <si>
    <t>Город Карталы</t>
  </si>
  <si>
    <t>75623101</t>
  </si>
  <si>
    <t>Еленинское</t>
  </si>
  <si>
    <t>75623420</t>
  </si>
  <si>
    <t>Мичуринское</t>
  </si>
  <si>
    <t>75623425</t>
  </si>
  <si>
    <t>Неплюевское</t>
  </si>
  <si>
    <t>75623428</t>
  </si>
  <si>
    <t>Полтавское</t>
  </si>
  <si>
    <t>75623435</t>
  </si>
  <si>
    <t>Снежненское</t>
  </si>
  <si>
    <t>75623440</t>
  </si>
  <si>
    <t>Сухореченское</t>
  </si>
  <si>
    <t>75623445</t>
  </si>
  <si>
    <t>Южно-Степное</t>
  </si>
  <si>
    <t>75623450</t>
  </si>
  <si>
    <t>Каслинский муниципальный район</t>
  </si>
  <si>
    <t>75626000</t>
  </si>
  <si>
    <t>Багарякское</t>
  </si>
  <si>
    <t>75626405</t>
  </si>
  <si>
    <t>Береговое</t>
  </si>
  <si>
    <t>75626410</t>
  </si>
  <si>
    <t>Булзинское</t>
  </si>
  <si>
    <t>75626415</t>
  </si>
  <si>
    <t>Воздвиженское сельское поселение</t>
  </si>
  <si>
    <t>75626420</t>
  </si>
  <si>
    <t>Город Касли</t>
  </si>
  <si>
    <t>75626101</t>
  </si>
  <si>
    <t>Григорьевское сельское поселение</t>
  </si>
  <si>
    <t>75626425</t>
  </si>
  <si>
    <t>Маукское</t>
  </si>
  <si>
    <t>75626430</t>
  </si>
  <si>
    <t>Огневское</t>
  </si>
  <si>
    <t>75626435</t>
  </si>
  <si>
    <t>Поселок Вишневогорск</t>
  </si>
  <si>
    <t>75626153</t>
  </si>
  <si>
    <t>Тюбукское</t>
  </si>
  <si>
    <t>75626440</t>
  </si>
  <si>
    <t>Шабуровское</t>
  </si>
  <si>
    <t>75626445</t>
  </si>
  <si>
    <t>Катав-Ивановский муниципальный район</t>
  </si>
  <si>
    <t>75629000</t>
  </si>
  <si>
    <t>Бедярышское</t>
  </si>
  <si>
    <t>75629411</t>
  </si>
  <si>
    <t>Верх-Катавское</t>
  </si>
  <si>
    <t>75629422</t>
  </si>
  <si>
    <t>Город Катав-Ивановск</t>
  </si>
  <si>
    <t>75629101</t>
  </si>
  <si>
    <t>Город Юрюзань</t>
  </si>
  <si>
    <t>75629116</t>
  </si>
  <si>
    <t>Лесное</t>
  </si>
  <si>
    <t>75629430</t>
  </si>
  <si>
    <t>Месединское</t>
  </si>
  <si>
    <t>75629433</t>
  </si>
  <si>
    <t>Орловское</t>
  </si>
  <si>
    <t>75629451</t>
  </si>
  <si>
    <t>Серпиевское</t>
  </si>
  <si>
    <t>75629455</t>
  </si>
  <si>
    <t>Тюлюкское</t>
  </si>
  <si>
    <t>75629477</t>
  </si>
  <si>
    <t>Кизильский муниципальный район</t>
  </si>
  <si>
    <t>75632000</t>
  </si>
  <si>
    <t>Богдановское</t>
  </si>
  <si>
    <t>75632410</t>
  </si>
  <si>
    <t>Гранитное</t>
  </si>
  <si>
    <t>75632420</t>
  </si>
  <si>
    <t>Зингейское</t>
  </si>
  <si>
    <t>75632430</t>
  </si>
  <si>
    <t>Измайловское</t>
  </si>
  <si>
    <t>75632440</t>
  </si>
  <si>
    <t>Карабулакское</t>
  </si>
  <si>
    <t>75632443</t>
  </si>
  <si>
    <t>Кацбахское</t>
  </si>
  <si>
    <t>75632446</t>
  </si>
  <si>
    <t>Кизильское</t>
  </si>
  <si>
    <t>75632450</t>
  </si>
  <si>
    <t>Новоершовское</t>
  </si>
  <si>
    <t>75632456</t>
  </si>
  <si>
    <t>Новопокровское</t>
  </si>
  <si>
    <t>75632458</t>
  </si>
  <si>
    <t>Обручевское</t>
  </si>
  <si>
    <t>75632460</t>
  </si>
  <si>
    <t>Полоцкое</t>
  </si>
  <si>
    <t>75632470</t>
  </si>
  <si>
    <t>Путь Октября</t>
  </si>
  <si>
    <t>75632480</t>
  </si>
  <si>
    <t>Сыртинское</t>
  </si>
  <si>
    <t>75632490</t>
  </si>
  <si>
    <t>Уральское</t>
  </si>
  <si>
    <t>75632493</t>
  </si>
  <si>
    <t>Коркинский муниципальный район</t>
  </si>
  <si>
    <t>75633000</t>
  </si>
  <si>
    <t>Город Коркино</t>
  </si>
  <si>
    <t>75633101</t>
  </si>
  <si>
    <t>Поселок Первомайский</t>
  </si>
  <si>
    <t>75633154</t>
  </si>
  <si>
    <t>Розинское</t>
  </si>
  <si>
    <t>75633156</t>
  </si>
  <si>
    <t>Красноармейский муниципальный район</t>
  </si>
  <si>
    <t>75634000</t>
  </si>
  <si>
    <t>Алабугское</t>
  </si>
  <si>
    <t>75634405</t>
  </si>
  <si>
    <t>Баландинское</t>
  </si>
  <si>
    <t>75634408</t>
  </si>
  <si>
    <t>Березовское</t>
  </si>
  <si>
    <t>75634410</t>
  </si>
  <si>
    <t>Бродокалмакское</t>
  </si>
  <si>
    <t>75634415</t>
  </si>
  <si>
    <t>Дубровское</t>
  </si>
  <si>
    <t>75634417</t>
  </si>
  <si>
    <t>Канашевское</t>
  </si>
  <si>
    <t>75634420</t>
  </si>
  <si>
    <t>Козыревское</t>
  </si>
  <si>
    <t>75634425</t>
  </si>
  <si>
    <t>Лазурненское</t>
  </si>
  <si>
    <t>75634430</t>
  </si>
  <si>
    <t>Луговское</t>
  </si>
  <si>
    <t>75634435</t>
  </si>
  <si>
    <t>Миасское</t>
  </si>
  <si>
    <t>75634440</t>
  </si>
  <si>
    <t>Озерное</t>
  </si>
  <si>
    <t>75634445</t>
  </si>
  <si>
    <t>Русско-Теченское</t>
  </si>
  <si>
    <t>75634450</t>
  </si>
  <si>
    <t>Сугоякское</t>
  </si>
  <si>
    <t>75634455</t>
  </si>
  <si>
    <t>Теренкульское</t>
  </si>
  <si>
    <t>75634457</t>
  </si>
  <si>
    <t>Шумовское</t>
  </si>
  <si>
    <t>75634460</t>
  </si>
  <si>
    <t>Кунашакский муниципальный район</t>
  </si>
  <si>
    <t>75636000</t>
  </si>
  <si>
    <t>Ашировское</t>
  </si>
  <si>
    <t>75636410</t>
  </si>
  <si>
    <t>Буринское</t>
  </si>
  <si>
    <t>75636420</t>
  </si>
  <si>
    <t>Кунашакское</t>
  </si>
  <si>
    <t>75636430</t>
  </si>
  <si>
    <t>Куяшское</t>
  </si>
  <si>
    <t>75636440</t>
  </si>
  <si>
    <t>Муслюмовское</t>
  </si>
  <si>
    <t>75636450</t>
  </si>
  <si>
    <t>Саринское</t>
  </si>
  <si>
    <t>75636460</t>
  </si>
  <si>
    <t>Урукульское</t>
  </si>
  <si>
    <t>75636470</t>
  </si>
  <si>
    <t>Усть-Багарякское</t>
  </si>
  <si>
    <t>75636480</t>
  </si>
  <si>
    <t>Халитовское</t>
  </si>
  <si>
    <t>75636490</t>
  </si>
  <si>
    <t>Кусинский муниципальный район</t>
  </si>
  <si>
    <t>75638000</t>
  </si>
  <si>
    <t>Город Куса</t>
  </si>
  <si>
    <t>75638101</t>
  </si>
  <si>
    <t>Злоказавское</t>
  </si>
  <si>
    <t>75638411</t>
  </si>
  <si>
    <t>Медведевское</t>
  </si>
  <si>
    <t>75638422</t>
  </si>
  <si>
    <t>75638433</t>
  </si>
  <si>
    <t>Поселок Магнитка</t>
  </si>
  <si>
    <t>75638153</t>
  </si>
  <si>
    <t>Нагайбакский муниципальный район</t>
  </si>
  <si>
    <t>75642000</t>
  </si>
  <si>
    <t>Арсинское</t>
  </si>
  <si>
    <t>75642410</t>
  </si>
  <si>
    <t>Балканское</t>
  </si>
  <si>
    <t>75642420</t>
  </si>
  <si>
    <t>Кассельское</t>
  </si>
  <si>
    <t>75642430</t>
  </si>
  <si>
    <t>Куликовское</t>
  </si>
  <si>
    <t>75642440</t>
  </si>
  <si>
    <t>Нагайбакское</t>
  </si>
  <si>
    <t>75642450</t>
  </si>
  <si>
    <t>Остроленское</t>
  </si>
  <si>
    <t>75642460</t>
  </si>
  <si>
    <t>Парижское</t>
  </si>
  <si>
    <t>75642470</t>
  </si>
  <si>
    <t>Переселенческое</t>
  </si>
  <si>
    <t>75642480</t>
  </si>
  <si>
    <t>Поселок Южный</t>
  </si>
  <si>
    <t>75642154</t>
  </si>
  <si>
    <t>Фершампенуазское</t>
  </si>
  <si>
    <t>75642490</t>
  </si>
  <si>
    <t>Нязепетровский муниципальный район</t>
  </si>
  <si>
    <t>75644000</t>
  </si>
  <si>
    <t>Город Нязепетровск</t>
  </si>
  <si>
    <t>75644101</t>
  </si>
  <si>
    <t>Гривенское</t>
  </si>
  <si>
    <t>75644411</t>
  </si>
  <si>
    <t>Кургинское</t>
  </si>
  <si>
    <t>75644422</t>
  </si>
  <si>
    <t>Ункурдинское</t>
  </si>
  <si>
    <t>75644433</t>
  </si>
  <si>
    <t>Шемахинское</t>
  </si>
  <si>
    <t>75644444</t>
  </si>
  <si>
    <t>Октябрьский муниципальный район</t>
  </si>
  <si>
    <t>75647000</t>
  </si>
  <si>
    <t>Боровое</t>
  </si>
  <si>
    <t>75647405</t>
  </si>
  <si>
    <t>Каракульское</t>
  </si>
  <si>
    <t>75647410</t>
  </si>
  <si>
    <t>Кочердыкское</t>
  </si>
  <si>
    <t>75647415</t>
  </si>
  <si>
    <t>Крутоярское</t>
  </si>
  <si>
    <t>75647420</t>
  </si>
  <si>
    <t>Лысковское</t>
  </si>
  <si>
    <t>75647425</t>
  </si>
  <si>
    <t>Маякское</t>
  </si>
  <si>
    <t>75647430</t>
  </si>
  <si>
    <t>Мяконькское</t>
  </si>
  <si>
    <t>75647435</t>
  </si>
  <si>
    <t>Никольское</t>
  </si>
  <si>
    <t>75647440</t>
  </si>
  <si>
    <t>Октябрьское</t>
  </si>
  <si>
    <t>75647445</t>
  </si>
  <si>
    <t>Подовинное</t>
  </si>
  <si>
    <t>75647450</t>
  </si>
  <si>
    <t>Свободненское</t>
  </si>
  <si>
    <t>75647455</t>
  </si>
  <si>
    <t>Уйско-Чебаркульское</t>
  </si>
  <si>
    <t>75647460</t>
  </si>
  <si>
    <t>Чудиновское</t>
  </si>
  <si>
    <t>75647465</t>
  </si>
  <si>
    <t>Пластовский муниципальный район</t>
  </si>
  <si>
    <t>75648000</t>
  </si>
  <si>
    <t>Борисовское</t>
  </si>
  <si>
    <t>75648403</t>
  </si>
  <si>
    <t>Город Пласт</t>
  </si>
  <si>
    <t>75648101</t>
  </si>
  <si>
    <t>Демаринское</t>
  </si>
  <si>
    <t>75648406</t>
  </si>
  <si>
    <t>Кочкарское</t>
  </si>
  <si>
    <t>75648409</t>
  </si>
  <si>
    <t>Степнинское</t>
  </si>
  <si>
    <t>75648420</t>
  </si>
  <si>
    <t>Поселок Локомотивный (ЗАТО)</t>
  </si>
  <si>
    <t>75759000</t>
  </si>
  <si>
    <t>Саткинский муниципальный район</t>
  </si>
  <si>
    <t>75649000</t>
  </si>
  <si>
    <t>Айлинское</t>
  </si>
  <si>
    <t>75649411</t>
  </si>
  <si>
    <t>Город Бакал</t>
  </si>
  <si>
    <t>75649103</t>
  </si>
  <si>
    <t>Город Сатка</t>
  </si>
  <si>
    <t>75649101</t>
  </si>
  <si>
    <t>Поселок Бердяуш</t>
  </si>
  <si>
    <t>75649153</t>
  </si>
  <si>
    <t>Поселок Межевой</t>
  </si>
  <si>
    <t>75649158</t>
  </si>
  <si>
    <t>Поселок Сулея</t>
  </si>
  <si>
    <t>75649162</t>
  </si>
  <si>
    <t>Романовское сельское поселение</t>
  </si>
  <si>
    <t>75649433</t>
  </si>
  <si>
    <t>Сосновский муниципальный район</t>
  </si>
  <si>
    <t>75652000</t>
  </si>
  <si>
    <t>Алишевское</t>
  </si>
  <si>
    <t>75652405</t>
  </si>
  <si>
    <t>Архангельское</t>
  </si>
  <si>
    <t>75652406</t>
  </si>
  <si>
    <t>Вознесенское</t>
  </si>
  <si>
    <t>75652408</t>
  </si>
  <si>
    <t>Долгодеревенское</t>
  </si>
  <si>
    <t>75652410</t>
  </si>
  <si>
    <t>Есаульское</t>
  </si>
  <si>
    <t>75652415</t>
  </si>
  <si>
    <t>Краснопольское</t>
  </si>
  <si>
    <t>75652420</t>
  </si>
  <si>
    <t>Кременкульское</t>
  </si>
  <si>
    <t>75652425</t>
  </si>
  <si>
    <t>Мирненское</t>
  </si>
  <si>
    <t>75652430</t>
  </si>
  <si>
    <t>Новый Кременкуль</t>
  </si>
  <si>
    <t>75652432</t>
  </si>
  <si>
    <t>Полетаевское</t>
  </si>
  <si>
    <t>75652434</t>
  </si>
  <si>
    <t>Рощинское</t>
  </si>
  <si>
    <t>75652435</t>
  </si>
  <si>
    <t>Саккуловское</t>
  </si>
  <si>
    <t>75652440</t>
  </si>
  <si>
    <t>Саргазинское</t>
  </si>
  <si>
    <t>75652445</t>
  </si>
  <si>
    <t>Солнечное</t>
  </si>
  <si>
    <t>75652450</t>
  </si>
  <si>
    <t>Теченское</t>
  </si>
  <si>
    <t>75652452</t>
  </si>
  <si>
    <t>Томинское</t>
  </si>
  <si>
    <t>75652455</t>
  </si>
  <si>
    <t>Троицкий муниципальный район</t>
  </si>
  <si>
    <t>75654000</t>
  </si>
  <si>
    <t>Белозерское</t>
  </si>
  <si>
    <t>75654405</t>
  </si>
  <si>
    <t>Бобровское</t>
  </si>
  <si>
    <t>75654410</t>
  </si>
  <si>
    <t>Дробышевское</t>
  </si>
  <si>
    <t>75654415</t>
  </si>
  <si>
    <t>Карсинское</t>
  </si>
  <si>
    <t>75654422</t>
  </si>
  <si>
    <t>Ключевское</t>
  </si>
  <si>
    <t>75654425</t>
  </si>
  <si>
    <t>Клястицкое</t>
  </si>
  <si>
    <t>75654430</t>
  </si>
  <si>
    <t>Кособродское</t>
  </si>
  <si>
    <t>75654435</t>
  </si>
  <si>
    <t>Нижнесанарское</t>
  </si>
  <si>
    <t>75654440</t>
  </si>
  <si>
    <t>Новомирское</t>
  </si>
  <si>
    <t>75654443</t>
  </si>
  <si>
    <t>Песчанское</t>
  </si>
  <si>
    <t>75654445</t>
  </si>
  <si>
    <t>Родниковское</t>
  </si>
  <si>
    <t>75654450</t>
  </si>
  <si>
    <t>Троицко-Совхозное</t>
  </si>
  <si>
    <t>75654460</t>
  </si>
  <si>
    <t>Шантаринское</t>
  </si>
  <si>
    <t>75654463</t>
  </si>
  <si>
    <t>Яснополянское</t>
  </si>
  <si>
    <t>75654465</t>
  </si>
  <si>
    <t>Увельский муниципальный район</t>
  </si>
  <si>
    <t>75655000</t>
  </si>
  <si>
    <t>Каменское</t>
  </si>
  <si>
    <t>75655411</t>
  </si>
  <si>
    <t>Кичигинское</t>
  </si>
  <si>
    <t>75655422</t>
  </si>
  <si>
    <t>Красносельское</t>
  </si>
  <si>
    <t>75655433</t>
  </si>
  <si>
    <t>Мордвиновское</t>
  </si>
  <si>
    <t>75655438</t>
  </si>
  <si>
    <t>Петровское</t>
  </si>
  <si>
    <t>75655444</t>
  </si>
  <si>
    <t>Половинское</t>
  </si>
  <si>
    <t>75655455</t>
  </si>
  <si>
    <t>Рождественское</t>
  </si>
  <si>
    <t>75655466</t>
  </si>
  <si>
    <t>Увельское</t>
  </si>
  <si>
    <t>75655472</t>
  </si>
  <si>
    <t>Хомутининское</t>
  </si>
  <si>
    <t>75655477</t>
  </si>
  <si>
    <t>Хуторское</t>
  </si>
  <si>
    <t>75655488</t>
  </si>
  <si>
    <t>Уйский муниципальный район</t>
  </si>
  <si>
    <t>75656000</t>
  </si>
  <si>
    <t>Аминевское</t>
  </si>
  <si>
    <t>75656411</t>
  </si>
  <si>
    <t>Беловское</t>
  </si>
  <si>
    <t>75656422</t>
  </si>
  <si>
    <t>Вандышевское</t>
  </si>
  <si>
    <t>75656433</t>
  </si>
  <si>
    <t>Кидышевское</t>
  </si>
  <si>
    <t>75656444</t>
  </si>
  <si>
    <t>Кумлякское</t>
  </si>
  <si>
    <t>75656446</t>
  </si>
  <si>
    <t>Ларинское</t>
  </si>
  <si>
    <t>75656455</t>
  </si>
  <si>
    <t>Масловское</t>
  </si>
  <si>
    <t>75656460</t>
  </si>
  <si>
    <t>Нижнеуцелемовское</t>
  </si>
  <si>
    <t>75656466</t>
  </si>
  <si>
    <t>75656408</t>
  </si>
  <si>
    <t>Соколовское</t>
  </si>
  <si>
    <t>75656477</t>
  </si>
  <si>
    <t>Уйское</t>
  </si>
  <si>
    <t>75656488</t>
  </si>
  <si>
    <t>Чебаркульский муниципальный район</t>
  </si>
  <si>
    <t>75657000</t>
  </si>
  <si>
    <t>Бишкильское</t>
  </si>
  <si>
    <t>75657411</t>
  </si>
  <si>
    <t>Варламовское</t>
  </si>
  <si>
    <t>75657415</t>
  </si>
  <si>
    <t>Кундравинское</t>
  </si>
  <si>
    <t>75657425</t>
  </si>
  <si>
    <t>Непряхинское</t>
  </si>
  <si>
    <t>75657440</t>
  </si>
  <si>
    <t>Сарафановское</t>
  </si>
  <si>
    <t>75657450</t>
  </si>
  <si>
    <t>Тимирязевское</t>
  </si>
  <si>
    <t>75657455</t>
  </si>
  <si>
    <t>Травниковское</t>
  </si>
  <si>
    <t>75657460</t>
  </si>
  <si>
    <t>Филимоновское</t>
  </si>
  <si>
    <t>75657470</t>
  </si>
  <si>
    <t>Шахматовское</t>
  </si>
  <si>
    <t>75657490</t>
  </si>
  <si>
    <t>Чесменский муниципальный район</t>
  </si>
  <si>
    <t>75659000</t>
  </si>
  <si>
    <t>Березинское</t>
  </si>
  <si>
    <t>75659410</t>
  </si>
  <si>
    <t>Калиновское</t>
  </si>
  <si>
    <t>75659430</t>
  </si>
  <si>
    <t>75659438</t>
  </si>
  <si>
    <t>Новоукраинское</t>
  </si>
  <si>
    <t>75659440</t>
  </si>
  <si>
    <t>Редутовское</t>
  </si>
  <si>
    <t>75659442</t>
  </si>
  <si>
    <t>Светловское</t>
  </si>
  <si>
    <t>75659420</t>
  </si>
  <si>
    <t>Тарасовское</t>
  </si>
  <si>
    <t>75659445</t>
  </si>
  <si>
    <t>Тарутинское</t>
  </si>
  <si>
    <t>75659450</t>
  </si>
  <si>
    <t>Углицкое</t>
  </si>
  <si>
    <t>75659460</t>
  </si>
  <si>
    <t>Цвиллингское</t>
  </si>
  <si>
    <t>75659470</t>
  </si>
  <si>
    <t>Черноборское</t>
  </si>
  <si>
    <t>75659480</t>
  </si>
  <si>
    <t>Чесменское</t>
  </si>
  <si>
    <t>75659490</t>
  </si>
  <si>
    <t>МО_ОКТМО</t>
  </si>
  <si>
    <t>Город Трехгорный (ЗАТО), Город Трехгорный (ЗАТО) (75707000);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</si>
  <si>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</si>
  <si>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</si>
  <si>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Трехгорный (ЗАТО) (75707000)</t>
  </si>
  <si>
    <t>О</t>
  </si>
  <si>
    <t>3.15.1</t>
  </si>
  <si>
    <t>3.15.2</t>
  </si>
  <si>
    <t>3.15.3</t>
  </si>
  <si>
    <t>3.15.4</t>
  </si>
  <si>
    <t>3.15.5</t>
  </si>
  <si>
    <t>3.15.6</t>
  </si>
  <si>
    <t>3.15.7</t>
  </si>
  <si>
    <t>Расходы на оплату работ и услуг производственного характера, выполняемых по договорам со сторонними организациями</t>
  </si>
  <si>
    <t>Расходы на оплату иных работ и услуг, выполняемых по договорам с другими организациями</t>
  </si>
  <si>
    <t>Расходы на обучение персонала</t>
  </si>
  <si>
    <t>Расходы на служебные командировки</t>
  </si>
  <si>
    <t>Арендная плата непроизводственных объектов</t>
  </si>
  <si>
    <t>Прочие операционные расходы</t>
  </si>
  <si>
    <t>Расходы на уплату налогов, сборов и других обязательных платежей</t>
  </si>
  <si>
    <t>Закупки проводились по 44-ФЗ</t>
  </si>
  <si>
    <t>Закупкипроводилисьпо44-ФЗ</t>
  </si>
  <si>
    <t>zakupki.gov.ru</t>
  </si>
  <si>
    <t>элетронная площадка Сбербанк-АСТ</t>
  </si>
  <si>
    <t>https://portal.eias.ru/Portal/DownloadPage.aspx?type=12&amp;guid=b9c651f6-2aa2-4d20-b388-b9ec2fcf0392</t>
  </si>
  <si>
    <t>https://regportal-tariff.ru/disclo/get_file?p_guid=70fdf0aa-72c9-482b-9741-d08e0f25dfc6</t>
  </si>
  <si>
    <t>zakupki.gov.ru/epz/orderplan/plan-graph-card/general-information.html?plan-id=430020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</si>
</sst>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23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22" fontId="7" fillId="0" borderId="0" xfId="47" applyNumberFormat="1" applyFont="1" applyAlignment="1" applyProtection="1">
      <alignment horizontal="left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173" fontId="7" fillId="0" borderId="5" xfId="53" applyNumberFormat="1" applyFont="1" applyFill="1" applyBorder="1" applyAlignment="1" applyProtection="1">
      <alignment horizontal="right" vertical="center" wrapText="1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33" fillId="0" borderId="0" xfId="53" applyNumberFormat="1" applyFont="1" applyFill="1" applyBorder="1" applyAlignment="1" applyProtection="1">
      <alignment horizontal="center" vertical="top" wrapText="1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7" fillId="7" borderId="15" xfId="51" applyNumberFormat="1" applyFont="1" applyFill="1" applyBorder="1" applyAlignment="1" applyProtection="1">
      <alignment horizontal="left" vertical="center" wrapText="1" indent="1"/>
    </xf>
    <xf numFmtId="14" fontId="7" fillId="7" borderId="21" xfId="51" applyNumberFormat="1" applyFont="1" applyFill="1" applyBorder="1" applyAlignment="1" applyProtection="1">
      <alignment horizontal="left" vertical="center" wrapText="1" indent="1"/>
    </xf>
    <xf numFmtId="14" fontId="7" fillId="7" borderId="22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6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7063740" y="44424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/>
        <xdr:cNvGrpSpPr>
          <a:grpSpLocks/>
        </xdr:cNvGrpSpPr>
      </xdr:nvGrpSpPr>
      <xdr:grpSpPr bwMode="auto">
        <a:xfrm>
          <a:off x="7063740" y="37871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/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5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1781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25" defaultRowHeight="11.4"/>
  <cols>
    <col min="1" max="1" width="3.25" style="71" customWidth="1"/>
    <col min="2" max="2" width="8.75" style="71" customWidth="1"/>
    <col min="3" max="3" width="22.25" style="71" customWidth="1"/>
    <col min="4" max="4" width="4.25" style="71" customWidth="1"/>
    <col min="5" max="6" width="4.375" style="71" customWidth="1"/>
    <col min="7" max="7" width="4.625" style="71" customWidth="1"/>
    <col min="8" max="25" width="4.375" style="71" customWidth="1"/>
    <col min="26" max="33" width="9.125" style="134"/>
    <col min="34" max="16384" width="9.125" style="71"/>
  </cols>
  <sheetData>
    <row r="1" spans="1:27" ht="5.25" customHeight="1">
      <c r="AA1" s="134" t="s">
        <v>68</v>
      </c>
    </row>
    <row r="2" spans="1:27" ht="16.5" customHeight="1">
      <c r="B2" s="749" t="e">
        <f ca="1">"Код отчёта: " &amp; GetCode()</f>
        <v>#NAME?</v>
      </c>
      <c r="C2" s="749"/>
      <c r="D2" s="749"/>
      <c r="E2" s="749"/>
      <c r="F2" s="749"/>
      <c r="G2" s="749"/>
      <c r="V2" s="125"/>
    </row>
    <row r="3" spans="1:27" ht="18" customHeight="1">
      <c r="B3" s="750" t="e">
        <f ca="1">"Версия " &amp; GetVersion()</f>
        <v>#NAME?</v>
      </c>
      <c r="C3" s="750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51" t="s">
        <v>782</v>
      </c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3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45" t="s">
        <v>216</v>
      </c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129"/>
    </row>
    <row r="8" spans="1:27" ht="15" customHeight="1">
      <c r="A8" s="125"/>
      <c r="B8" s="138"/>
      <c r="C8" s="139"/>
      <c r="D8" s="140"/>
      <c r="E8" s="745"/>
      <c r="F8" s="745"/>
      <c r="G8" s="745"/>
      <c r="H8" s="745"/>
      <c r="I8" s="745"/>
      <c r="J8" s="745"/>
      <c r="K8" s="745"/>
      <c r="L8" s="745"/>
      <c r="M8" s="745"/>
      <c r="N8" s="745"/>
      <c r="O8" s="745"/>
      <c r="P8" s="745"/>
      <c r="Q8" s="745"/>
      <c r="R8" s="745"/>
      <c r="S8" s="745"/>
      <c r="T8" s="745"/>
      <c r="U8" s="745"/>
      <c r="V8" s="745"/>
      <c r="W8" s="745"/>
      <c r="X8" s="745"/>
      <c r="Y8" s="129"/>
    </row>
    <row r="9" spans="1:27" ht="15" customHeight="1">
      <c r="A9" s="125"/>
      <c r="B9" s="138"/>
      <c r="C9" s="139"/>
      <c r="D9" s="140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129"/>
    </row>
    <row r="10" spans="1:27" ht="10.5" customHeight="1">
      <c r="A10" s="125"/>
      <c r="B10" s="138"/>
      <c r="C10" s="139"/>
      <c r="D10" s="140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129"/>
    </row>
    <row r="11" spans="1:27" ht="27" customHeight="1">
      <c r="A11" s="125"/>
      <c r="B11" s="138"/>
      <c r="C11" s="139"/>
      <c r="D11" s="140"/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129"/>
    </row>
    <row r="12" spans="1:27" ht="12" customHeight="1">
      <c r="A12" s="125"/>
      <c r="B12" s="138"/>
      <c r="C12" s="139"/>
      <c r="D12" s="140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129"/>
    </row>
    <row r="13" spans="1:27" ht="38.25" customHeight="1">
      <c r="A13" s="125"/>
      <c r="B13" s="138"/>
      <c r="C13" s="139"/>
      <c r="D13" s="140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130"/>
    </row>
    <row r="14" spans="1:27" ht="15" customHeight="1">
      <c r="A14" s="125"/>
      <c r="B14" s="138"/>
      <c r="C14" s="139"/>
      <c r="D14" s="140"/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U14" s="745"/>
      <c r="V14" s="745"/>
      <c r="W14" s="745"/>
      <c r="X14" s="745"/>
      <c r="Y14" s="129"/>
    </row>
    <row r="15" spans="1:27" ht="13.8">
      <c r="A15" s="125"/>
      <c r="B15" s="138"/>
      <c r="C15" s="139"/>
      <c r="D15" s="140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129"/>
    </row>
    <row r="16" spans="1:27" ht="13.8">
      <c r="A16" s="125"/>
      <c r="B16" s="138"/>
      <c r="C16" s="139"/>
      <c r="D16" s="140"/>
      <c r="E16" s="745"/>
      <c r="F16" s="745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45"/>
      <c r="W16" s="745"/>
      <c r="X16" s="745"/>
      <c r="Y16" s="129"/>
    </row>
    <row r="17" spans="1:25" ht="15" customHeight="1">
      <c r="A17" s="125"/>
      <c r="B17" s="138"/>
      <c r="C17" s="139"/>
      <c r="D17" s="140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5"/>
      <c r="X17" s="745"/>
      <c r="Y17" s="129"/>
    </row>
    <row r="18" spans="1:25" ht="13.8">
      <c r="A18" s="125"/>
      <c r="B18" s="138"/>
      <c r="C18" s="139"/>
      <c r="D18" s="140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129"/>
    </row>
    <row r="19" spans="1:25" ht="23.4" customHeight="1">
      <c r="A19" s="125"/>
      <c r="B19" s="138"/>
      <c r="C19" s="139"/>
      <c r="D19" s="141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129"/>
    </row>
    <row r="20" spans="1:25" ht="13.8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47" t="s">
        <v>70</v>
      </c>
      <c r="G21" s="748"/>
      <c r="H21" s="748"/>
      <c r="I21" s="748"/>
      <c r="J21" s="748"/>
      <c r="K21" s="748"/>
      <c r="L21" s="748"/>
      <c r="M21" s="748"/>
      <c r="N21" s="140"/>
      <c r="O21" s="152" t="s">
        <v>66</v>
      </c>
      <c r="P21" s="754" t="s">
        <v>67</v>
      </c>
      <c r="Q21" s="755"/>
      <c r="R21" s="755"/>
      <c r="S21" s="755"/>
      <c r="T21" s="755"/>
      <c r="U21" s="755"/>
      <c r="V21" s="755"/>
      <c r="W21" s="755"/>
      <c r="X21" s="755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47" t="s">
        <v>69</v>
      </c>
      <c r="G22" s="748"/>
      <c r="H22" s="748"/>
      <c r="I22" s="748"/>
      <c r="J22" s="748"/>
      <c r="K22" s="748"/>
      <c r="L22" s="748"/>
      <c r="M22" s="748"/>
      <c r="N22" s="140"/>
      <c r="O22" s="153" t="s">
        <v>66</v>
      </c>
      <c r="P22" s="754" t="s">
        <v>217</v>
      </c>
      <c r="Q22" s="755"/>
      <c r="R22" s="755"/>
      <c r="S22" s="755"/>
      <c r="T22" s="755"/>
      <c r="U22" s="755"/>
      <c r="V22" s="755"/>
      <c r="W22" s="755"/>
      <c r="X22" s="755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46"/>
      <c r="Q23" s="746"/>
      <c r="R23" s="746"/>
      <c r="S23" s="746"/>
      <c r="T23" s="746"/>
      <c r="U23" s="746"/>
      <c r="V23" s="746"/>
      <c r="W23" s="746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45" t="s">
        <v>127</v>
      </c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129"/>
    </row>
    <row r="36" spans="1:25" ht="38.25" hidden="1" customHeight="1">
      <c r="A36" s="125"/>
      <c r="B36" s="138"/>
      <c r="C36" s="139"/>
      <c r="D36" s="143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129"/>
    </row>
    <row r="37" spans="1:25" ht="9.75" hidden="1" customHeight="1">
      <c r="A37" s="125"/>
      <c r="B37" s="138"/>
      <c r="C37" s="139"/>
      <c r="D37" s="143"/>
      <c r="E37" s="745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129"/>
    </row>
    <row r="38" spans="1:25" ht="51" hidden="1" customHeight="1">
      <c r="A38" s="125"/>
      <c r="B38" s="138"/>
      <c r="C38" s="139"/>
      <c r="D38" s="143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129"/>
    </row>
    <row r="39" spans="1:25" ht="15" hidden="1" customHeight="1">
      <c r="A39" s="125"/>
      <c r="B39" s="138"/>
      <c r="C39" s="139"/>
      <c r="D39" s="143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129"/>
    </row>
    <row r="40" spans="1:25" ht="12" hidden="1" customHeight="1">
      <c r="A40" s="125"/>
      <c r="B40" s="138"/>
      <c r="C40" s="139"/>
      <c r="D40" s="143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129"/>
    </row>
    <row r="41" spans="1:25" ht="15.9" hidden="1" customHeight="1">
      <c r="A41" s="125"/>
      <c r="B41" s="138"/>
      <c r="C41" s="139"/>
      <c r="D41" s="143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/>
      <c r="P41" s="757"/>
      <c r="Q41" s="757"/>
      <c r="R41" s="757"/>
      <c r="S41" s="757"/>
      <c r="T41" s="757"/>
      <c r="U41" s="757"/>
      <c r="V41" s="757"/>
      <c r="W41" s="757"/>
      <c r="X41" s="757"/>
      <c r="Y41" s="129"/>
    </row>
    <row r="42" spans="1:25" ht="15.9" hidden="1" customHeight="1">
      <c r="A42" s="125"/>
      <c r="B42" s="138"/>
      <c r="C42" s="139"/>
      <c r="D42" s="143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129"/>
    </row>
    <row r="43" spans="1:25" ht="15.9" hidden="1" customHeight="1">
      <c r="A43" s="125"/>
      <c r="B43" s="138"/>
      <c r="C43" s="139"/>
      <c r="D43" s="143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129"/>
    </row>
    <row r="44" spans="1:25" ht="15.9" hidden="1" customHeight="1">
      <c r="A44" s="125"/>
      <c r="B44" s="138"/>
      <c r="C44" s="139"/>
      <c r="D44" s="141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  <c r="T44" s="757"/>
      <c r="U44" s="757"/>
      <c r="V44" s="757"/>
      <c r="W44" s="757"/>
      <c r="X44" s="757"/>
      <c r="Y44" s="129"/>
    </row>
    <row r="45" spans="1:25" ht="18" hidden="1" customHeight="1">
      <c r="A45" s="125"/>
      <c r="B45" s="138"/>
      <c r="C45" s="139"/>
      <c r="D45" s="141"/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7"/>
      <c r="P45" s="757"/>
      <c r="Q45" s="757"/>
      <c r="R45" s="757"/>
      <c r="S45" s="757"/>
      <c r="T45" s="757"/>
      <c r="U45" s="757"/>
      <c r="V45" s="757"/>
      <c r="W45" s="757"/>
      <c r="X45" s="757"/>
      <c r="Y45" s="129"/>
    </row>
    <row r="46" spans="1:25" ht="24" hidden="1" customHeight="1">
      <c r="A46" s="125"/>
      <c r="B46" s="138"/>
      <c r="C46" s="139"/>
      <c r="D46" s="143"/>
      <c r="E46" s="745" t="s">
        <v>65</v>
      </c>
      <c r="F46" s="745"/>
      <c r="G46" s="745"/>
      <c r="H46" s="745"/>
      <c r="I46" s="745"/>
      <c r="J46" s="745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45"/>
      <c r="X46" s="745"/>
      <c r="Y46" s="129"/>
    </row>
    <row r="47" spans="1:25" ht="37.5" hidden="1" customHeight="1">
      <c r="A47" s="125"/>
      <c r="B47" s="138"/>
      <c r="C47" s="139"/>
      <c r="D47" s="143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45"/>
      <c r="X47" s="745"/>
      <c r="Y47" s="129"/>
    </row>
    <row r="48" spans="1:25" ht="24" hidden="1" customHeight="1">
      <c r="A48" s="125"/>
      <c r="B48" s="138"/>
      <c r="C48" s="139"/>
      <c r="D48" s="143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45"/>
      <c r="X48" s="745"/>
      <c r="Y48" s="129"/>
    </row>
    <row r="49" spans="1:25" ht="51" hidden="1" customHeight="1">
      <c r="A49" s="125"/>
      <c r="B49" s="138"/>
      <c r="C49" s="139"/>
      <c r="D49" s="143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129"/>
    </row>
    <row r="50" spans="1:25" ht="12" hidden="1" customHeight="1">
      <c r="A50" s="125"/>
      <c r="B50" s="138"/>
      <c r="C50" s="139"/>
      <c r="D50" s="143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45"/>
      <c r="Y50" s="129"/>
    </row>
    <row r="51" spans="1:25" ht="12" hidden="1" customHeight="1">
      <c r="A51" s="125"/>
      <c r="B51" s="138"/>
      <c r="C51" s="139"/>
      <c r="D51" s="143"/>
      <c r="E51" s="745"/>
      <c r="F51" s="745"/>
      <c r="G51" s="745"/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  <c r="U51" s="745"/>
      <c r="V51" s="745"/>
      <c r="W51" s="745"/>
      <c r="X51" s="745"/>
      <c r="Y51" s="129"/>
    </row>
    <row r="52" spans="1:25" ht="12" hidden="1" customHeight="1">
      <c r="A52" s="125"/>
      <c r="B52" s="138"/>
      <c r="C52" s="139"/>
      <c r="D52" s="143"/>
      <c r="E52" s="745"/>
      <c r="F52" s="745"/>
      <c r="G52" s="745"/>
      <c r="H52" s="745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  <c r="W52" s="745"/>
      <c r="X52" s="745"/>
      <c r="Y52" s="129"/>
    </row>
    <row r="53" spans="1:25" ht="12" hidden="1" customHeight="1">
      <c r="A53" s="125"/>
      <c r="B53" s="138"/>
      <c r="C53" s="139"/>
      <c r="D53" s="143"/>
      <c r="E53" s="745"/>
      <c r="F53" s="745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5"/>
      <c r="X53" s="745"/>
      <c r="Y53" s="129"/>
    </row>
    <row r="54" spans="1:25" ht="12" hidden="1" customHeight="1">
      <c r="A54" s="125"/>
      <c r="B54" s="138"/>
      <c r="C54" s="139"/>
      <c r="D54" s="143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129"/>
    </row>
    <row r="55" spans="1:25" ht="12" hidden="1" customHeight="1">
      <c r="A55" s="125"/>
      <c r="B55" s="138"/>
      <c r="C55" s="139"/>
      <c r="D55" s="143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  <c r="Q55" s="745"/>
      <c r="R55" s="745"/>
      <c r="S55" s="745"/>
      <c r="T55" s="745"/>
      <c r="U55" s="745"/>
      <c r="V55" s="745"/>
      <c r="W55" s="745"/>
      <c r="X55" s="745"/>
      <c r="Y55" s="129"/>
    </row>
    <row r="56" spans="1:25" ht="12" hidden="1" customHeight="1">
      <c r="A56" s="125"/>
      <c r="B56" s="138"/>
      <c r="C56" s="139"/>
      <c r="D56" s="141"/>
      <c r="E56" s="745"/>
      <c r="F56" s="745"/>
      <c r="G56" s="745"/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  <c r="W56" s="745"/>
      <c r="X56" s="745"/>
      <c r="Y56" s="129"/>
    </row>
    <row r="57" spans="1:25" ht="11.1" hidden="1" customHeight="1">
      <c r="A57" s="125"/>
      <c r="B57" s="138"/>
      <c r="C57" s="139"/>
      <c r="D57" s="141"/>
      <c r="E57" s="745"/>
      <c r="F57" s="745"/>
      <c r="G57" s="745"/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  <c r="W57" s="745"/>
      <c r="X57" s="745"/>
      <c r="Y57" s="129"/>
    </row>
    <row r="58" spans="1:25" ht="15" hidden="1" customHeight="1">
      <c r="A58" s="125"/>
      <c r="B58" s="138"/>
      <c r="C58" s="139"/>
      <c r="D58" s="143"/>
      <c r="E58" s="765" t="s">
        <v>218</v>
      </c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59"/>
      <c r="F59" s="759"/>
      <c r="G59" s="759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129"/>
    </row>
    <row r="60" spans="1:25" ht="15" hidden="1" customHeight="1">
      <c r="A60" s="125"/>
      <c r="B60" s="138"/>
      <c r="C60" s="139"/>
      <c r="D60" s="143"/>
      <c r="E60" s="761"/>
      <c r="F60" s="762"/>
      <c r="G60" s="763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66"/>
      <c r="I61" s="766"/>
      <c r="J61" s="766"/>
      <c r="K61" s="766"/>
      <c r="L61" s="766"/>
      <c r="M61" s="766"/>
      <c r="N61" s="766"/>
      <c r="O61" s="766"/>
      <c r="P61" s="766"/>
      <c r="Q61" s="766"/>
      <c r="R61" s="766"/>
      <c r="S61" s="766"/>
      <c r="T61" s="766"/>
      <c r="U61" s="766"/>
      <c r="V61" s="766"/>
      <c r="W61" s="766"/>
      <c r="X61" s="766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3.8" hidden="1">
      <c r="A70" s="125"/>
      <c r="B70" s="138"/>
      <c r="C70" s="139"/>
      <c r="D70" s="143"/>
      <c r="E70" s="765" t="s">
        <v>219</v>
      </c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262"/>
      <c r="V70" s="262"/>
      <c r="W70" s="262"/>
      <c r="X70" s="262"/>
      <c r="Y70" s="129"/>
    </row>
    <row r="71" spans="1:25" ht="13.8" hidden="1">
      <c r="A71" s="125"/>
      <c r="B71" s="138"/>
      <c r="C71" s="139"/>
      <c r="D71" s="143"/>
      <c r="E71" s="765" t="s">
        <v>220</v>
      </c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64"/>
      <c r="G72" s="764"/>
      <c r="H72" s="764"/>
      <c r="I72" s="764"/>
      <c r="J72" s="764"/>
      <c r="K72" s="764"/>
      <c r="L72" s="764"/>
      <c r="M72" s="764"/>
      <c r="N72" s="764"/>
      <c r="O72" s="764"/>
      <c r="P72" s="764"/>
      <c r="Q72" s="764"/>
      <c r="R72" s="764"/>
      <c r="S72" s="764"/>
      <c r="T72" s="764"/>
      <c r="U72" s="764"/>
      <c r="V72" s="764"/>
      <c r="W72" s="764"/>
      <c r="X72" s="764"/>
      <c r="Y72" s="129"/>
    </row>
    <row r="73" spans="1:25" ht="52.5" hidden="1" customHeight="1">
      <c r="A73" s="125"/>
      <c r="B73" s="138"/>
      <c r="C73" s="139"/>
      <c r="D73" s="143"/>
      <c r="E73" s="144"/>
      <c r="F73" s="764"/>
      <c r="G73" s="764"/>
      <c r="H73" s="764"/>
      <c r="I73" s="764"/>
      <c r="J73" s="764"/>
      <c r="K73" s="764"/>
      <c r="L73" s="764"/>
      <c r="M73" s="764"/>
      <c r="N73" s="764"/>
      <c r="O73" s="764"/>
      <c r="P73" s="764"/>
      <c r="Q73" s="764"/>
      <c r="R73" s="764"/>
      <c r="S73" s="764"/>
      <c r="T73" s="764"/>
      <c r="U73" s="764"/>
      <c r="V73" s="764"/>
      <c r="W73" s="764"/>
      <c r="X73" s="764"/>
      <c r="Y73" s="129"/>
    </row>
    <row r="74" spans="1:25" ht="8.1" hidden="1" customHeight="1">
      <c r="A74" s="125"/>
      <c r="B74" s="138"/>
      <c r="C74" s="139"/>
      <c r="D74" s="143"/>
      <c r="E74" s="144"/>
      <c r="F74" s="768"/>
      <c r="G74" s="768"/>
      <c r="H74" s="768"/>
      <c r="I74" s="768"/>
      <c r="J74" s="768"/>
      <c r="K74" s="768"/>
      <c r="L74" s="768"/>
      <c r="M74" s="768"/>
      <c r="N74" s="768"/>
      <c r="O74" s="768"/>
      <c r="P74" s="768"/>
      <c r="Q74" s="768"/>
      <c r="R74" s="768"/>
      <c r="S74" s="768"/>
      <c r="T74" s="768"/>
      <c r="U74" s="768"/>
      <c r="V74" s="768"/>
      <c r="W74" s="768"/>
      <c r="X74" s="768"/>
      <c r="Y74" s="129"/>
    </row>
    <row r="75" spans="1:25" ht="14.25" hidden="1" customHeight="1">
      <c r="A75" s="125"/>
      <c r="B75" s="138"/>
      <c r="C75" s="139"/>
      <c r="D75" s="143"/>
      <c r="E75" s="769"/>
      <c r="F75" s="769"/>
      <c r="G75" s="769"/>
      <c r="H75" s="769"/>
      <c r="I75" s="769"/>
      <c r="J75" s="769"/>
      <c r="K75" s="769"/>
      <c r="L75" s="769"/>
      <c r="M75" s="769"/>
      <c r="N75" s="769"/>
      <c r="O75" s="769"/>
      <c r="P75" s="769"/>
      <c r="Q75" s="769"/>
      <c r="R75" s="769"/>
      <c r="S75" s="769"/>
      <c r="T75" s="769"/>
      <c r="U75" s="769"/>
      <c r="V75" s="769"/>
      <c r="W75" s="769"/>
      <c r="X75" s="769"/>
      <c r="Y75" s="129"/>
    </row>
    <row r="76" spans="1:25" ht="34.5" hidden="1" customHeight="1">
      <c r="A76" s="125"/>
      <c r="B76" s="138"/>
      <c r="C76" s="139"/>
      <c r="D76" s="143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70"/>
      <c r="Q76" s="770"/>
      <c r="R76" s="770"/>
      <c r="S76" s="770"/>
      <c r="T76" s="770"/>
      <c r="U76" s="770"/>
      <c r="V76" s="770"/>
      <c r="W76" s="770"/>
      <c r="X76" s="770"/>
      <c r="Y76" s="129"/>
    </row>
    <row r="77" spans="1:25" ht="23.1" hidden="1" customHeight="1">
      <c r="A77" s="125"/>
      <c r="B77" s="138"/>
      <c r="C77" s="139"/>
      <c r="D77" s="143"/>
      <c r="E77" s="770"/>
      <c r="F77" s="770"/>
      <c r="G77" s="770"/>
      <c r="H77" s="770"/>
      <c r="I77" s="770"/>
      <c r="J77" s="770"/>
      <c r="K77" s="770"/>
      <c r="L77" s="770"/>
      <c r="M77" s="770"/>
      <c r="N77" s="770"/>
      <c r="O77" s="770"/>
      <c r="P77" s="770"/>
      <c r="Q77" s="770"/>
      <c r="R77" s="770"/>
      <c r="S77" s="770"/>
      <c r="T77" s="770"/>
      <c r="U77" s="770"/>
      <c r="V77" s="770"/>
      <c r="W77" s="770"/>
      <c r="X77" s="770"/>
      <c r="Y77" s="129"/>
    </row>
    <row r="78" spans="1:25" ht="42.75" hidden="1" customHeight="1">
      <c r="A78" s="125"/>
      <c r="B78" s="138"/>
      <c r="C78" s="139"/>
      <c r="D78" s="143"/>
      <c r="E78" s="770"/>
      <c r="F78" s="770"/>
      <c r="G78" s="770"/>
      <c r="H78" s="770"/>
      <c r="I78" s="770"/>
      <c r="J78" s="770"/>
      <c r="K78" s="770"/>
      <c r="L78" s="770"/>
      <c r="M78" s="770"/>
      <c r="N78" s="770"/>
      <c r="O78" s="770"/>
      <c r="P78" s="770"/>
      <c r="Q78" s="770"/>
      <c r="R78" s="770"/>
      <c r="S78" s="770"/>
      <c r="T78" s="770"/>
      <c r="U78" s="770"/>
      <c r="V78" s="770"/>
      <c r="W78" s="770"/>
      <c r="X78" s="770"/>
      <c r="Y78" s="129"/>
    </row>
    <row r="79" spans="1:25" ht="25.5" hidden="1" customHeight="1">
      <c r="A79" s="125"/>
      <c r="B79" s="138"/>
      <c r="C79" s="139"/>
      <c r="D79" s="143"/>
      <c r="E79" s="767" t="s">
        <v>64</v>
      </c>
      <c r="F79" s="767"/>
      <c r="G79" s="767"/>
      <c r="H79" s="767"/>
      <c r="I79" s="767"/>
      <c r="J79" s="767"/>
      <c r="K79" s="767"/>
      <c r="L79" s="767"/>
      <c r="M79" s="767"/>
      <c r="N79" s="767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58" t="s">
        <v>63</v>
      </c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8"/>
      <c r="R81" s="758"/>
      <c r="S81" s="758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3.8" hidden="1">
      <c r="A83" s="125"/>
      <c r="B83" s="138"/>
      <c r="C83" s="139"/>
      <c r="D83" s="143"/>
      <c r="E83" s="140"/>
      <c r="F83" s="758" t="s">
        <v>62</v>
      </c>
      <c r="G83" s="758"/>
      <c r="H83" s="758"/>
      <c r="I83" s="758"/>
      <c r="J83" s="758"/>
      <c r="K83" s="758"/>
      <c r="L83" s="758"/>
      <c r="M83" s="758"/>
      <c r="N83" s="758"/>
      <c r="O83" s="758"/>
      <c r="P83" s="758"/>
      <c r="Q83" s="758"/>
      <c r="R83" s="758"/>
      <c r="S83" s="758"/>
      <c r="T83" s="758"/>
      <c r="U83" s="758"/>
      <c r="V83" s="758"/>
      <c r="W83" s="758"/>
      <c r="X83" s="758"/>
      <c r="Y83" s="129"/>
    </row>
    <row r="84" spans="1:27" ht="13.8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3.8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3.8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3.8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ColWidth="9.125" defaultRowHeight="11.4"/>
  <cols>
    <col min="1" max="1" width="30.75" style="21" customWidth="1"/>
    <col min="2" max="2" width="80.75" style="21" customWidth="1"/>
    <col min="3" max="3" width="30.75" style="21" customWidth="1"/>
    <col min="4" max="16384" width="9.1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30">
        <v>43560.326516203706</v>
      </c>
      <c r="B2" s="21" t="s">
        <v>783</v>
      </c>
      <c r="C2" s="21" t="s">
        <v>215</v>
      </c>
    </row>
    <row r="3" spans="1:4">
      <c r="A3" s="730">
        <v>43560.326539351852</v>
      </c>
      <c r="B3" s="21" t="s">
        <v>784</v>
      </c>
      <c r="C3" s="21" t="s">
        <v>215</v>
      </c>
    </row>
    <row r="4" spans="1:4">
      <c r="A4" s="730">
        <v>43560.326608796298</v>
      </c>
      <c r="B4" s="21" t="s">
        <v>783</v>
      </c>
      <c r="C4" s="21" t="s">
        <v>215</v>
      </c>
    </row>
    <row r="5" spans="1:4">
      <c r="A5" s="730">
        <v>43560.326620370368</v>
      </c>
      <c r="B5" s="21" t="s">
        <v>784</v>
      </c>
      <c r="C5" s="21" t="s">
        <v>215</v>
      </c>
    </row>
    <row r="6" spans="1:4">
      <c r="A6" s="730">
        <v>43560.326828703706</v>
      </c>
      <c r="B6" s="21" t="s">
        <v>783</v>
      </c>
      <c r="C6" s="21" t="s">
        <v>215</v>
      </c>
    </row>
    <row r="7" spans="1:4">
      <c r="A7" s="730">
        <v>43560.326840277776</v>
      </c>
      <c r="B7" s="21" t="s">
        <v>784</v>
      </c>
      <c r="C7" s="21" t="s">
        <v>215</v>
      </c>
    </row>
    <row r="8" spans="1:4">
      <c r="A8" s="730">
        <v>43560.328576388885</v>
      </c>
      <c r="B8" s="21" t="s">
        <v>783</v>
      </c>
      <c r="C8" s="21" t="s">
        <v>215</v>
      </c>
    </row>
    <row r="9" spans="1:4">
      <c r="A9" s="730">
        <v>43560.328587962962</v>
      </c>
      <c r="B9" s="21" t="s">
        <v>784</v>
      </c>
      <c r="C9" s="21" t="s">
        <v>215</v>
      </c>
    </row>
    <row r="10" spans="1:4">
      <c r="A10" s="730">
        <v>43560.34884259259</v>
      </c>
      <c r="B10" s="21" t="s">
        <v>783</v>
      </c>
      <c r="C10" s="21" t="s">
        <v>215</v>
      </c>
    </row>
    <row r="11" spans="1:4">
      <c r="A11" s="730">
        <v>43560.34888888889</v>
      </c>
      <c r="B11" s="21" t="s">
        <v>784</v>
      </c>
      <c r="C11" s="21" t="s">
        <v>215</v>
      </c>
    </row>
    <row r="12" spans="1:4">
      <c r="A12" s="730">
        <v>43560.425115740742</v>
      </c>
      <c r="B12" s="21" t="s">
        <v>783</v>
      </c>
      <c r="C12" s="21" t="s">
        <v>215</v>
      </c>
    </row>
    <row r="13" spans="1:4">
      <c r="A13" s="730">
        <v>43560.425127314818</v>
      </c>
      <c r="B13" s="21" t="s">
        <v>784</v>
      </c>
      <c r="C13" s="21" t="s">
        <v>215</v>
      </c>
    </row>
    <row r="14" spans="1:4">
      <c r="A14" s="730">
        <v>43560.447581018518</v>
      </c>
      <c r="B14" s="21" t="s">
        <v>783</v>
      </c>
      <c r="C14" s="21" t="s">
        <v>215</v>
      </c>
    </row>
    <row r="15" spans="1:4">
      <c r="A15" s="730">
        <v>43560.447592592594</v>
      </c>
      <c r="B15" s="21" t="s">
        <v>784</v>
      </c>
      <c r="C15" s="21" t="s">
        <v>215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60"/>
  <sheetViews>
    <sheetView showGridLines="0" tabSelected="1" topLeftCell="D4" zoomScaleNormal="100" workbookViewId="0"/>
  </sheetViews>
  <sheetFormatPr defaultColWidth="9.125" defaultRowHeight="15"/>
  <cols>
    <col min="1" max="1" width="10.75" style="27" hidden="1" customWidth="1"/>
    <col min="2" max="2" width="10.75" style="26" hidden="1" customWidth="1"/>
    <col min="3" max="3" width="3.75" style="104" hidden="1" customWidth="1"/>
    <col min="4" max="4" width="3.75" style="105" customWidth="1"/>
    <col min="5" max="5" width="60.75" style="105" customWidth="1"/>
    <col min="6" max="6" width="50.75" style="28" customWidth="1"/>
    <col min="7" max="7" width="3.75" style="117" customWidth="1"/>
    <col min="8" max="8" width="9.125" style="105"/>
    <col min="9" max="9" width="9.125" style="40" customWidth="1"/>
    <col min="10" max="10" width="9.125" style="28"/>
    <col min="11" max="11" width="3.125" style="28" customWidth="1"/>
    <col min="12" max="16" width="9.125" style="28"/>
    <col min="17" max="17" width="9.125" style="246"/>
    <col min="18" max="16384" width="9.125" style="28"/>
  </cols>
  <sheetData>
    <row r="1" spans="1:17" s="27" customFormat="1" ht="13.5" hidden="1" customHeight="1">
      <c r="A1" s="25"/>
      <c r="B1" s="26"/>
      <c r="F1" s="27">
        <v>26360568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e">
        <f ca="1">version</f>
        <v>#NAME?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71" t="s">
        <v>780</v>
      </c>
      <c r="F5" s="771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214</v>
      </c>
      <c r="G7" s="119"/>
    </row>
    <row r="8" spans="1:17" s="105" customFormat="1" ht="9.9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8">
      <c r="D11" s="106"/>
      <c r="E11" s="107" t="s">
        <v>223</v>
      </c>
      <c r="F11" s="732" t="s">
        <v>19</v>
      </c>
      <c r="G11" s="106"/>
    </row>
    <row r="12" spans="1:17" s="105" customFormat="1" ht="9.9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5" t="s">
        <v>221</v>
      </c>
      <c r="G13" s="121"/>
    </row>
    <row r="14" spans="1:17" ht="22.8" hidden="1">
      <c r="A14" s="108"/>
      <c r="D14" s="109"/>
      <c r="E14" s="110" t="s">
        <v>117</v>
      </c>
      <c r="F14" s="548" t="s">
        <v>785</v>
      </c>
      <c r="G14" s="121"/>
    </row>
    <row r="15" spans="1:17" s="105" customFormat="1" ht="9.9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6" customFormat="1" ht="4.2" hidden="1">
      <c r="A19" s="359"/>
      <c r="B19" s="360"/>
      <c r="C19" s="369"/>
      <c r="D19" s="362"/>
      <c r="E19" s="363"/>
      <c r="F19" s="370"/>
      <c r="G19" s="365"/>
      <c r="I19" s="371"/>
    </row>
    <row r="20" spans="1:17" ht="19.5" customHeight="1">
      <c r="A20" s="108"/>
      <c r="C20" s="261">
        <v>2018</v>
      </c>
      <c r="D20" s="109"/>
      <c r="E20" s="107" t="s">
        <v>325</v>
      </c>
      <c r="F20" s="231">
        <v>2018</v>
      </c>
      <c r="G20" s="121"/>
    </row>
    <row r="21" spans="1:17" s="368" customFormat="1" ht="4.2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2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 ht="22.8">
      <c r="C26" s="111"/>
      <c r="D26" s="109"/>
      <c r="E26" s="113" t="s">
        <v>321</v>
      </c>
      <c r="F26" s="61" t="s">
        <v>1162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1163</v>
      </c>
      <c r="G28" s="122"/>
    </row>
    <row r="29" spans="1:17">
      <c r="C29" s="111"/>
      <c r="D29" s="109"/>
      <c r="E29" s="112" t="s">
        <v>5</v>
      </c>
      <c r="F29" s="61" t="s">
        <v>912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8" customFormat="1" ht="4.2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1:17" ht="22.8">
      <c r="B32" s="373"/>
      <c r="C32" s="111"/>
      <c r="D32" s="378"/>
      <c r="E32" s="608" t="s">
        <v>540</v>
      </c>
      <c r="F32" s="733" t="s">
        <v>543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8" hidden="1">
      <c r="A34" s="377"/>
      <c r="B34" s="373"/>
      <c r="C34" s="374"/>
      <c r="D34" s="378"/>
      <c r="E34" s="376" t="s">
        <v>749</v>
      </c>
      <c r="F34" s="731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8">
      <c r="A36" s="108"/>
      <c r="B36" s="26"/>
      <c r="C36" s="104"/>
      <c r="D36" s="109"/>
      <c r="E36" s="372" t="s">
        <v>326</v>
      </c>
      <c r="F36" s="734" t="s">
        <v>18</v>
      </c>
      <c r="G36" s="121"/>
      <c r="I36" s="116"/>
      <c r="Q36" s="245"/>
    </row>
    <row r="37" spans="1:17" s="105" customFormat="1" ht="22.8">
      <c r="A37" s="108"/>
      <c r="B37" s="26"/>
      <c r="C37" s="104"/>
      <c r="D37" s="109"/>
      <c r="E37" s="376" t="s">
        <v>327</v>
      </c>
      <c r="F37" s="735" t="s">
        <v>2199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8" hidden="1">
      <c r="A39" s="108"/>
      <c r="B39" s="26"/>
      <c r="C39" s="104"/>
      <c r="D39" s="109"/>
      <c r="E39" s="376" t="s">
        <v>328</v>
      </c>
      <c r="F39" s="331" t="s">
        <v>18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>
      <c r="A41" s="108"/>
      <c r="B41" s="26"/>
      <c r="C41" s="104"/>
      <c r="D41" s="109"/>
      <c r="E41" s="376" t="s">
        <v>329</v>
      </c>
      <c r="F41" s="734" t="s">
        <v>19</v>
      </c>
      <c r="G41" s="121"/>
      <c r="I41" s="116"/>
      <c r="Q41" s="245"/>
    </row>
    <row r="42" spans="1:17" s="375" customFormat="1" ht="60" hidden="1" customHeight="1">
      <c r="A42" s="377"/>
      <c r="B42" s="373"/>
      <c r="C42" s="374"/>
      <c r="D42" s="378"/>
      <c r="E42" s="376" t="s">
        <v>765</v>
      </c>
      <c r="F42" s="656" t="str">
        <f>F41</f>
        <v>нет</v>
      </c>
      <c r="G42" s="379"/>
      <c r="I42" s="116"/>
      <c r="Q42" s="381"/>
    </row>
    <row r="43" spans="1:17" s="375" customFormat="1" ht="22.8" hidden="1">
      <c r="A43" s="377"/>
      <c r="B43" s="373"/>
      <c r="C43" s="374"/>
      <c r="D43" s="378"/>
      <c r="E43" s="376" t="s">
        <v>539</v>
      </c>
      <c r="F43" s="656" t="s">
        <v>19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2200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2201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2202</v>
      </c>
    </row>
    <row r="50" spans="5:6" ht="19.5" customHeight="1">
      <c r="E50" s="114" t="s">
        <v>22</v>
      </c>
      <c r="F50" s="67" t="s">
        <v>2203</v>
      </c>
    </row>
    <row r="51" spans="5:6" ht="19.5" customHeight="1">
      <c r="E51" s="114" t="s">
        <v>28</v>
      </c>
      <c r="F51" s="67" t="s">
        <v>2204</v>
      </c>
    </row>
    <row r="52" spans="5:6" ht="19.5" customHeight="1">
      <c r="E52" s="114" t="s">
        <v>23</v>
      </c>
      <c r="F52" s="67" t="s">
        <v>2205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" customHeight="1"/>
    <row r="56" spans="5:6" ht="60.75" customHeight="1">
      <c r="E56" s="772" t="s">
        <v>781</v>
      </c>
      <c r="F56" s="772"/>
    </row>
    <row r="60" spans="5:6">
      <c r="E60" s="713"/>
    </row>
  </sheetData>
  <sheetProtection password="FA9C" sheet="1" objects="1" scenarios="1" formatColumns="0" formatRows="0"/>
  <dataConsolidate link="1"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 F39 F34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25" defaultRowHeight="13.8"/>
  <cols>
    <col min="1" max="1" width="9.125" style="635" hidden="1" customWidth="1"/>
    <col min="2" max="2" width="9.125" style="633" hidden="1" customWidth="1"/>
    <col min="3" max="3" width="3.75" style="169" customWidth="1"/>
    <col min="4" max="4" width="6.25" style="633" customWidth="1"/>
    <col min="5" max="5" width="46.375" style="633" customWidth="1"/>
    <col min="6" max="6" width="3.75" style="633" customWidth="1"/>
    <col min="7" max="7" width="5.75" style="633" customWidth="1"/>
    <col min="8" max="8" width="41.375" style="633" bestFit="1" customWidth="1"/>
    <col min="9" max="9" width="3.75" style="633" customWidth="1"/>
    <col min="10" max="10" width="5.75" style="633" customWidth="1"/>
    <col min="11" max="11" width="32.625" style="633" customWidth="1"/>
    <col min="12" max="12" width="14.875" style="633" customWidth="1"/>
    <col min="13" max="13" width="13.125" style="309" hidden="1" customWidth="1"/>
    <col min="14" max="16" width="9.125" style="309" hidden="1" customWidth="1"/>
    <col min="17" max="17" width="25.75" style="310" hidden="1" customWidth="1"/>
    <col min="18" max="18" width="14.375" style="309" hidden="1" customWidth="1"/>
    <col min="19" max="22" width="9.125" style="311"/>
    <col min="23" max="16384" width="9.125" style="633"/>
  </cols>
  <sheetData>
    <row r="1" spans="1:256" s="484" customFormat="1" ht="16.5" hidden="1" customHeight="1">
      <c r="C1" s="727"/>
      <c r="H1" s="727"/>
      <c r="I1" s="727"/>
      <c r="J1" s="727"/>
      <c r="K1" s="727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2">
      <c r="A4" s="635"/>
      <c r="B4" s="633"/>
      <c r="C4" s="54"/>
      <c r="D4" s="777" t="s">
        <v>330</v>
      </c>
      <c r="E4" s="778"/>
      <c r="F4" s="778"/>
      <c r="G4" s="778"/>
      <c r="H4" s="779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780"/>
      <c r="E6" s="780"/>
      <c r="F6" s="781" t="s">
        <v>18</v>
      </c>
      <c r="G6" s="781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784"/>
      <c r="F7" s="784"/>
      <c r="G7" s="784"/>
      <c r="H7" s="784"/>
      <c r="I7" s="784"/>
      <c r="J7" s="784"/>
      <c r="K7" s="784"/>
      <c r="L7" s="784"/>
    </row>
    <row r="8" spans="1:256" s="170" customFormat="1">
      <c r="A8" s="635"/>
      <c r="B8" s="633"/>
      <c r="C8" s="54"/>
      <c r="D8" s="782" t="s">
        <v>331</v>
      </c>
      <c r="E8" s="782"/>
      <c r="F8" s="782" t="s">
        <v>137</v>
      </c>
      <c r="G8" s="782"/>
      <c r="H8" s="782"/>
      <c r="I8" s="783" t="s">
        <v>138</v>
      </c>
      <c r="J8" s="783"/>
      <c r="K8" s="783"/>
      <c r="L8" s="783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5"/>
      <c r="B9" s="633"/>
      <c r="C9" s="54"/>
      <c r="D9" s="715" t="s">
        <v>25</v>
      </c>
      <c r="E9" s="715" t="s">
        <v>145</v>
      </c>
      <c r="F9" s="773" t="s">
        <v>25</v>
      </c>
      <c r="G9" s="774"/>
      <c r="H9" s="186" t="s">
        <v>145</v>
      </c>
      <c r="I9" s="775" t="s">
        <v>25</v>
      </c>
      <c r="J9" s="775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1:256" ht="12" customHeight="1">
      <c r="C10" s="86"/>
      <c r="D10" s="716" t="s">
        <v>26</v>
      </c>
      <c r="E10" s="716" t="s">
        <v>0</v>
      </c>
      <c r="F10" s="776" t="s">
        <v>1</v>
      </c>
      <c r="G10" s="776"/>
      <c r="H10" s="716" t="s">
        <v>2</v>
      </c>
      <c r="I10" s="776" t="s">
        <v>12</v>
      </c>
      <c r="J10" s="776"/>
      <c r="K10" s="716" t="s">
        <v>13</v>
      </c>
      <c r="L10" s="716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56" s="170" customFormat="1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256" s="81" customFormat="1" ht="15.75" hidden="1" customHeight="1">
      <c r="A12" s="475"/>
      <c r="B12" s="637" t="s">
        <v>146</v>
      </c>
      <c r="C12" s="788"/>
      <c r="D12" s="782">
        <v>1</v>
      </c>
      <c r="E12" s="790" t="s">
        <v>2843</v>
      </c>
      <c r="F12" s="723" t="s">
        <v>141</v>
      </c>
      <c r="G12" s="718">
        <v>0</v>
      </c>
      <c r="H12" s="319"/>
      <c r="I12" s="187" t="s">
        <v>141</v>
      </c>
      <c r="J12" s="320" t="s">
        <v>242</v>
      </c>
      <c r="K12" s="213"/>
      <c r="L12" s="234"/>
      <c r="M12" s="309" t="e">
        <f ca="1">mergeValue(H12)</f>
        <v>#NAME?</v>
      </c>
      <c r="N12" s="484"/>
      <c r="O12" s="484"/>
      <c r="P12" s="309" t="str">
        <f t="array" ref="P12">IF(ISERROR(MATCH(MID(Q12,1,250),MID(note_ter,1,250),0)),"n","y")</f>
        <v>n</v>
      </c>
      <c r="Q12" s="484" t="s">
        <v>2843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5"/>
      <c r="B13" s="637" t="s">
        <v>146</v>
      </c>
      <c r="C13" s="788"/>
      <c r="D13" s="782"/>
      <c r="E13" s="791"/>
      <c r="F13" s="793" t="s">
        <v>141</v>
      </c>
      <c r="G13" s="782">
        <v>1</v>
      </c>
      <c r="H13" s="785" t="s">
        <v>2367</v>
      </c>
      <c r="I13" s="187" t="s">
        <v>141</v>
      </c>
      <c r="J13" s="320" t="s">
        <v>242</v>
      </c>
      <c r="K13" s="213"/>
      <c r="L13" s="234"/>
      <c r="M13" s="309" t="e">
        <f ca="1">mergeValue(H13)</f>
        <v>#NAME?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5"/>
      <c r="B14" s="637" t="s">
        <v>146</v>
      </c>
      <c r="C14" s="788"/>
      <c r="D14" s="782"/>
      <c r="E14" s="791"/>
      <c r="F14" s="794"/>
      <c r="G14" s="782"/>
      <c r="H14" s="786"/>
      <c r="I14" s="736" t="s">
        <v>141</v>
      </c>
      <c r="J14" s="718">
        <v>1</v>
      </c>
      <c r="K14" s="722" t="s">
        <v>2367</v>
      </c>
      <c r="L14" s="192" t="s">
        <v>2368</v>
      </c>
      <c r="M14" s="309" t="e">
        <f ca="1">mergeValue(H14)</f>
        <v>#NAME?</v>
      </c>
      <c r="N14" s="484"/>
      <c r="O14" s="484"/>
      <c r="P14" s="484"/>
      <c r="Q14" s="484"/>
      <c r="R14" s="309" t="str">
        <f>K14&amp;" ("&amp;L14&amp;")"</f>
        <v>Город Трехгорный (ЗАТО) (75707000)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" customHeight="1">
      <c r="A15" s="475"/>
      <c r="B15" s="475"/>
      <c r="C15" s="788"/>
      <c r="D15" s="782"/>
      <c r="E15" s="791"/>
      <c r="F15" s="795"/>
      <c r="G15" s="782"/>
      <c r="H15" s="787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" customHeight="1">
      <c r="A16" s="475"/>
      <c r="B16" s="475"/>
      <c r="C16" s="789"/>
      <c r="D16" s="782"/>
      <c r="E16" s="792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633"/>
      <c r="B17" s="633" t="s">
        <v>159</v>
      </c>
      <c r="C17" s="54"/>
      <c r="D17" s="187"/>
      <c r="E17" s="61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0"/>
      <c r="N17" s="640"/>
      <c r="O17" s="640"/>
      <c r="P17" s="640"/>
      <c r="Q17" s="349" t="s">
        <v>332</v>
      </c>
      <c r="R17" s="640"/>
      <c r="S17" s="311"/>
      <c r="T17" s="311"/>
      <c r="U17" s="311"/>
      <c r="V17" s="311"/>
    </row>
    <row r="18" spans="1:22" s="170" customFormat="1" ht="21" customHeight="1">
      <c r="A18" s="635"/>
      <c r="B18" s="633"/>
      <c r="C18" s="169"/>
      <c r="D18" s="314"/>
      <c r="E18" s="314"/>
      <c r="F18" s="314"/>
      <c r="G18" s="314"/>
      <c r="H18" s="314"/>
      <c r="I18" s="314"/>
      <c r="J18" s="314"/>
      <c r="K18" s="314"/>
      <c r="L18" s="314"/>
      <c r="M18" s="640"/>
      <c r="N18" s="640"/>
      <c r="O18" s="640"/>
      <c r="P18" s="640"/>
      <c r="Q18" s="349"/>
      <c r="R18" s="640"/>
      <c r="S18" s="311"/>
      <c r="T18" s="311"/>
      <c r="U18" s="311"/>
      <c r="V18" s="311"/>
    </row>
    <row r="19" spans="1:22" s="170" customFormat="1">
      <c r="A19" s="635"/>
      <c r="B19" s="633"/>
      <c r="C19" s="169"/>
      <c r="D19" s="633"/>
      <c r="E19" s="633"/>
      <c r="F19" s="633"/>
      <c r="G19" s="633"/>
      <c r="H19" s="633"/>
      <c r="I19" s="633"/>
      <c r="J19" s="633"/>
      <c r="K19" s="633"/>
      <c r="L19" s="633"/>
      <c r="M19" s="309"/>
      <c r="N19" s="309"/>
      <c r="O19" s="309"/>
      <c r="P19" s="309"/>
      <c r="Q19" s="310"/>
      <c r="R19" s="309"/>
      <c r="S19" s="311"/>
      <c r="T19" s="311"/>
      <c r="U19" s="311"/>
      <c r="V19" s="311"/>
    </row>
    <row r="20" spans="1:22" s="170" customFormat="1" ht="0.75" customHeight="1">
      <c r="A20" s="635"/>
      <c r="B20" s="633"/>
      <c r="C20" s="169"/>
      <c r="D20" s="633"/>
      <c r="E20" s="633"/>
      <c r="F20" s="633"/>
      <c r="G20" s="633"/>
      <c r="H20" s="633"/>
      <c r="I20" s="633"/>
      <c r="J20" s="633"/>
      <c r="K20" s="633"/>
      <c r="L20" s="633"/>
      <c r="M20" s="309"/>
      <c r="N20" s="309"/>
      <c r="O20" s="309"/>
      <c r="P20" s="309"/>
      <c r="Q20" s="310"/>
      <c r="R20" s="309"/>
      <c r="S20" s="311"/>
      <c r="T20" s="311"/>
      <c r="U20" s="311"/>
      <c r="V20" s="311"/>
    </row>
    <row r="21" spans="1:22" s="174" customFormat="1" ht="10.199999999999999">
      <c r="A21" s="173"/>
      <c r="C21" s="175"/>
      <c r="D21" s="183"/>
      <c r="E21" s="183"/>
      <c r="M21" s="309"/>
      <c r="N21" s="309"/>
      <c r="O21" s="309"/>
      <c r="P21" s="309"/>
      <c r="Q21" s="310"/>
      <c r="R21" s="309"/>
      <c r="S21" s="311"/>
      <c r="T21" s="311"/>
      <c r="U21" s="311"/>
      <c r="V21" s="311"/>
    </row>
    <row r="22" spans="1:22" s="174" customFormat="1" ht="10.199999999999999">
      <c r="A22" s="173"/>
      <c r="C22" s="175"/>
      <c r="D22" s="183"/>
      <c r="E22" s="183"/>
      <c r="M22" s="309"/>
      <c r="N22" s="309"/>
      <c r="O22" s="309"/>
      <c r="P22" s="309"/>
      <c r="Q22" s="310"/>
      <c r="R22" s="309"/>
      <c r="S22" s="311"/>
      <c r="T22" s="311"/>
      <c r="U22" s="311"/>
      <c r="V22" s="311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I39" sqref="I39"/>
    </sheetView>
  </sheetViews>
  <sheetFormatPr defaultColWidth="9.125" defaultRowHeight="15"/>
  <cols>
    <col min="1" max="1" width="6.375" style="219" hidden="1" customWidth="1"/>
    <col min="2" max="2" width="2" style="219" hidden="1" customWidth="1"/>
    <col min="3" max="3" width="3.75" style="219" customWidth="1"/>
    <col min="4" max="4" width="4.25" style="219" customWidth="1"/>
    <col min="5" max="5" width="45" style="219" customWidth="1"/>
    <col min="6" max="6" width="6.375" style="219" bestFit="1" customWidth="1"/>
    <col min="7" max="7" width="4.375" style="219" customWidth="1"/>
    <col min="8" max="8" width="5.625" style="219" customWidth="1"/>
    <col min="9" max="9" width="52.875" style="219" customWidth="1"/>
    <col min="10" max="10" width="7" style="219" bestFit="1" customWidth="1"/>
    <col min="11" max="11" width="3.75" style="219" bestFit="1" customWidth="1"/>
    <col min="12" max="12" width="6.25" style="219" bestFit="1" customWidth="1"/>
    <col min="13" max="13" width="61" style="219" customWidth="1"/>
    <col min="14" max="15" width="9.125" style="220"/>
    <col min="16" max="16" width="9.125" style="249"/>
    <col min="17" max="38" width="9.125" style="220"/>
    <col min="39" max="16384" width="9.1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14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15"/>
      <c r="F4" s="815"/>
      <c r="G4" s="815"/>
      <c r="H4" s="815"/>
      <c r="I4" s="816"/>
      <c r="J4" s="220"/>
      <c r="K4" s="220"/>
      <c r="L4" s="220"/>
      <c r="M4" s="220"/>
    </row>
    <row r="5" spans="1:38" s="223" customFormat="1" ht="15.6">
      <c r="A5" s="221"/>
      <c r="B5" s="221"/>
      <c r="C5" s="221"/>
      <c r="D5" s="817" t="str">
        <f>IF(org=0,"Не определено",org)</f>
        <v>МУП "Многоотраслевое производственное объединение энергосетей"</v>
      </c>
      <c r="E5" s="818"/>
      <c r="F5" s="818"/>
      <c r="G5" s="818"/>
      <c r="H5" s="818"/>
      <c r="I5" s="819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21"/>
      <c r="B6" s="821"/>
      <c r="C6" s="821"/>
      <c r="D6" s="821"/>
      <c r="E6" s="821"/>
      <c r="F6" s="821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21"/>
      <c r="B7" s="821"/>
      <c r="C7" s="821"/>
      <c r="D7" s="821"/>
      <c r="E7" s="821"/>
      <c r="F7" s="821"/>
    </row>
    <row r="8" spans="1:38" ht="0.15" customHeight="1">
      <c r="B8" s="803"/>
      <c r="C8" s="803"/>
      <c r="D8" s="803"/>
      <c r="E8" s="820"/>
      <c r="F8" s="820"/>
    </row>
    <row r="9" spans="1:38" ht="0.15" customHeight="1">
      <c r="B9" s="803"/>
      <c r="C9" s="803"/>
      <c r="D9" s="803"/>
      <c r="E9" s="820"/>
      <c r="F9" s="820"/>
    </row>
    <row r="10" spans="1:38" ht="0.15" customHeight="1">
      <c r="B10" s="803"/>
      <c r="C10" s="803"/>
      <c r="D10" s="803"/>
      <c r="E10" s="820"/>
      <c r="F10" s="820"/>
    </row>
    <row r="11" spans="1:38" ht="6" hidden="1" customHeight="1">
      <c r="B11" s="803"/>
      <c r="C11" s="803"/>
      <c r="D11" s="803"/>
      <c r="E11" s="820"/>
      <c r="F11" s="820"/>
    </row>
    <row r="12" spans="1:38" ht="20.25" hidden="1" customHeight="1">
      <c r="A12" s="177"/>
      <c r="B12" s="803"/>
      <c r="C12" s="803"/>
      <c r="D12" s="803"/>
      <c r="E12" s="717"/>
      <c r="F12" s="177"/>
      <c r="G12" s="717"/>
      <c r="H12" s="717"/>
      <c r="I12" s="177"/>
      <c r="J12" s="177"/>
      <c r="K12" s="717"/>
    </row>
    <row r="13" spans="1:38" ht="51" customHeight="1">
      <c r="B13" s="803"/>
      <c r="C13" s="803"/>
      <c r="D13" s="803"/>
      <c r="E13" s="717"/>
      <c r="F13" s="720"/>
      <c r="G13" s="177"/>
      <c r="H13" s="177"/>
      <c r="I13" s="177"/>
      <c r="J13" s="177"/>
      <c r="K13" s="717"/>
    </row>
    <row r="14" spans="1:38" s="386" customFormat="1" ht="132.75" hidden="1" customHeight="1">
      <c r="B14" s="822"/>
      <c r="C14" s="822"/>
      <c r="D14" s="822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spans="1:38" ht="3" customHeight="1"/>
    <row r="16" spans="1:38" ht="0.15" customHeight="1"/>
    <row r="17" spans="1:38" s="223" customFormat="1" ht="0.1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12"/>
      <c r="B18" s="177"/>
      <c r="C18" s="177"/>
      <c r="D18" s="813" t="s">
        <v>113</v>
      </c>
      <c r="E18" s="813"/>
      <c r="F18" s="798" t="s">
        <v>194</v>
      </c>
      <c r="G18" s="798"/>
      <c r="H18" s="798"/>
      <c r="I18" s="798"/>
      <c r="J18" s="798" t="s">
        <v>319</v>
      </c>
      <c r="K18" s="798"/>
      <c r="L18" s="798"/>
      <c r="M18" s="798"/>
    </row>
    <row r="19" spans="1:38" ht="23.25" customHeight="1">
      <c r="A19" s="812"/>
      <c r="B19" s="178"/>
      <c r="C19" s="179"/>
      <c r="D19" s="719" t="s">
        <v>25</v>
      </c>
      <c r="E19" s="719" t="s">
        <v>145</v>
      </c>
      <c r="F19" s="719" t="s">
        <v>140</v>
      </c>
      <c r="G19" s="801" t="s">
        <v>25</v>
      </c>
      <c r="H19" s="802"/>
      <c r="I19" s="719" t="s">
        <v>145</v>
      </c>
      <c r="J19" s="719" t="s">
        <v>140</v>
      </c>
      <c r="K19" s="801" t="s">
        <v>25</v>
      </c>
      <c r="L19" s="802"/>
      <c r="M19" s="719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99" t="s">
        <v>2</v>
      </c>
      <c r="H20" s="800"/>
      <c r="I20" s="195" t="s">
        <v>12</v>
      </c>
      <c r="J20" s="195" t="s">
        <v>13</v>
      </c>
      <c r="K20" s="799" t="s">
        <v>31</v>
      </c>
      <c r="L20" s="800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807" t="s">
        <v>26</v>
      </c>
      <c r="E22" s="804" t="s">
        <v>771</v>
      </c>
      <c r="F22" s="796" t="s">
        <v>19</v>
      </c>
      <c r="G22" s="808"/>
      <c r="H22" s="782">
        <v>1</v>
      </c>
      <c r="I22" s="810"/>
      <c r="J22" s="796" t="s">
        <v>19</v>
      </c>
      <c r="K22" s="201" t="s">
        <v>141</v>
      </c>
      <c r="L22" s="721" t="s">
        <v>26</v>
      </c>
      <c r="M22" s="217" t="s">
        <v>141</v>
      </c>
      <c r="X22" s="220">
        <v>4190068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807"/>
      <c r="E23" s="805"/>
      <c r="F23" s="797"/>
      <c r="G23" s="809"/>
      <c r="H23" s="782"/>
      <c r="I23" s="811"/>
      <c r="J23" s="797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807"/>
      <c r="E24" s="806"/>
      <c r="F24" s="797"/>
      <c r="G24" s="187"/>
      <c r="H24" s="197"/>
      <c r="I24" s="61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781"/>
      <c r="D25" s="187"/>
      <c r="E25" s="612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781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738"/>
    </row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"/>
  <cols>
    <col min="1" max="1" width="9.125" style="47" hidden="1" customWidth="1"/>
    <col min="2" max="2" width="9.125" style="33" hidden="1" customWidth="1"/>
    <col min="3" max="3" width="3.75" style="52" customWidth="1"/>
    <col min="4" max="4" width="9.75" style="33" customWidth="1"/>
    <col min="5" max="5" width="37.75" style="33" customWidth="1"/>
    <col min="6" max="6" width="66.875" style="33" customWidth="1"/>
    <col min="7" max="7" width="116" style="33" customWidth="1"/>
    <col min="8" max="8" width="93.375" style="191" customWidth="1"/>
    <col min="9" max="17" width="10.625" style="33"/>
    <col min="18" max="18" width="10.625" style="247"/>
    <col min="19" max="16384" width="10.6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24" t="s">
        <v>244</v>
      </c>
      <c r="E5" s="824"/>
      <c r="F5" s="824"/>
      <c r="G5" s="824"/>
      <c r="H5" s="237"/>
    </row>
    <row r="6" spans="1:21" s="394" customFormat="1" ht="0.9" customHeight="1">
      <c r="A6" s="395"/>
      <c r="C6" s="711"/>
      <c r="D6" s="825"/>
      <c r="E6" s="825"/>
      <c r="F6" s="825"/>
      <c r="G6" s="82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6" t="s">
        <v>236</v>
      </c>
      <c r="E8" s="827"/>
      <c r="F8" s="827"/>
      <c r="G8" s="828"/>
      <c r="U8" s="259"/>
    </row>
    <row r="9" spans="1:21" s="633" customFormat="1" ht="11.25" customHeight="1">
      <c r="A9" s="635"/>
      <c r="C9" s="52"/>
      <c r="D9" s="829" t="s">
        <v>225</v>
      </c>
      <c r="E9" s="829"/>
      <c r="F9" s="829"/>
      <c r="G9" s="830" t="s">
        <v>226</v>
      </c>
      <c r="H9" s="637"/>
      <c r="R9" s="247"/>
    </row>
    <row r="10" spans="1:21" s="633" customFormat="1" ht="11.25" customHeight="1">
      <c r="A10" s="635" t="s">
        <v>459</v>
      </c>
      <c r="C10" s="52"/>
      <c r="D10" s="724" t="s">
        <v>25</v>
      </c>
      <c r="E10" s="330"/>
      <c r="F10" s="331" t="s">
        <v>215</v>
      </c>
      <c r="G10" s="831"/>
      <c r="H10" s="637"/>
      <c r="R10" s="247"/>
    </row>
    <row r="11" spans="1:21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21" s="633" customFormat="1">
      <c r="A12" s="635"/>
      <c r="C12" s="52"/>
      <c r="D12" s="725">
        <v>1</v>
      </c>
      <c r="E12" s="336" t="s">
        <v>245</v>
      </c>
      <c r="F12" s="354" t="str">
        <f>IF(form_up_date="","",form_up_date)</f>
        <v>05.04.2019</v>
      </c>
      <c r="G12" s="356" t="s">
        <v>246</v>
      </c>
      <c r="H12" s="637"/>
      <c r="R12" s="247"/>
    </row>
    <row r="13" spans="1:21" s="633" customFormat="1" ht="45.6">
      <c r="A13" s="635"/>
      <c r="C13" s="52"/>
      <c r="D13" s="725" t="s">
        <v>257</v>
      </c>
      <c r="E13" s="336" t="s">
        <v>247</v>
      </c>
      <c r="F13" s="354" t="s">
        <v>2845</v>
      </c>
      <c r="G13" s="337" t="s">
        <v>318</v>
      </c>
      <c r="H13" s="637"/>
      <c r="R13" s="247"/>
    </row>
    <row r="14" spans="1:21" s="633" customFormat="1" ht="22.8">
      <c r="A14" s="635"/>
      <c r="C14" s="52"/>
      <c r="D14" s="725" t="s">
        <v>258</v>
      </c>
      <c r="E14" s="336" t="s">
        <v>248</v>
      </c>
      <c r="F14" s="354" t="s">
        <v>771</v>
      </c>
      <c r="G14" s="356" t="s">
        <v>249</v>
      </c>
      <c r="H14" s="637"/>
      <c r="R14" s="247"/>
    </row>
    <row r="15" spans="1:21" s="633" customFormat="1" ht="22.8">
      <c r="A15" s="635"/>
      <c r="C15" s="52"/>
      <c r="D15" s="725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21" s="633" customFormat="1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Челябинская область</v>
      </c>
      <c r="G16" s="356" t="s">
        <v>252</v>
      </c>
      <c r="H16" s="637"/>
      <c r="R16" s="247"/>
    </row>
    <row r="17" spans="1:18" s="633" customFormat="1" ht="22.8">
      <c r="A17" s="635"/>
      <c r="C17" s="52"/>
      <c r="D17" s="725" t="s">
        <v>260</v>
      </c>
      <c r="E17" s="339" t="s">
        <v>253</v>
      </c>
      <c r="F17" s="354" t="s">
        <v>2367</v>
      </c>
      <c r="G17" s="357" t="s">
        <v>254</v>
      </c>
      <c r="H17" s="637"/>
      <c r="R17" s="247"/>
    </row>
    <row r="18" spans="1:18" s="633" customFormat="1" ht="57">
      <c r="A18" s="635"/>
      <c r="C18" s="52"/>
      <c r="D18" s="725" t="s">
        <v>261</v>
      </c>
      <c r="E18" s="340" t="s">
        <v>255</v>
      </c>
      <c r="F18" s="354" t="s">
        <v>2846</v>
      </c>
      <c r="G18" s="347" t="s">
        <v>317</v>
      </c>
      <c r="H18" s="637"/>
      <c r="R18" s="247"/>
    </row>
    <row r="19" spans="1:18">
      <c r="D19" s="341"/>
      <c r="E19" s="342"/>
      <c r="F19" s="343"/>
      <c r="G19" s="344"/>
    </row>
    <row r="20" spans="1:18">
      <c r="D20" s="345"/>
      <c r="E20" s="823" t="s">
        <v>256</v>
      </c>
      <c r="F20" s="823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80"/>
  <sheetViews>
    <sheetView showGridLines="0" topLeftCell="C73" zoomScaleNormal="100" workbookViewId="0">
      <selection activeCell="F83" sqref="F83"/>
    </sheetView>
  </sheetViews>
  <sheetFormatPr defaultColWidth="9.125" defaultRowHeight="10.5" customHeight="1"/>
  <cols>
    <col min="1" max="1" width="19.125" style="15" hidden="1" customWidth="1"/>
    <col min="2" max="2" width="16.875" style="191" hidden="1" customWidth="1"/>
    <col min="3" max="3" width="3.75" style="87" customWidth="1"/>
    <col min="4" max="4" width="7.75" style="33" customWidth="1"/>
    <col min="5" max="5" width="54.625" style="33" customWidth="1"/>
    <col min="6" max="6" width="10.375" style="33" customWidth="1"/>
    <col min="7" max="7" width="40.75" style="33" customWidth="1"/>
    <col min="8" max="8" width="93.375" style="33" customWidth="1"/>
    <col min="9" max="10" width="3.75" style="191" customWidth="1"/>
    <col min="11" max="11" width="3.75" style="484" customWidth="1"/>
    <col min="12" max="15" width="3.75" style="191" customWidth="1"/>
    <col min="16" max="16" width="10.625" style="484" customWidth="1"/>
    <col min="17" max="17" width="34.75" style="191" customWidth="1"/>
    <col min="18" max="18" width="9.375" style="191" customWidth="1"/>
    <col min="19" max="19" width="9.125" style="455"/>
    <col min="20" max="24" width="9.125" style="191"/>
    <col min="25" max="29" width="9.125" style="47"/>
    <col min="30" max="16384" width="9.125" style="33"/>
  </cols>
  <sheetData>
    <row r="1" spans="1:29" s="478" customFormat="1" ht="10.5" hidden="1" customHeight="1">
      <c r="A1" s="517"/>
      <c r="C1" s="237"/>
      <c r="G1" s="478">
        <v>4</v>
      </c>
      <c r="K1" s="484"/>
      <c r="P1" s="484"/>
    </row>
    <row r="2" spans="1:29" s="478" customFormat="1" ht="22.8" hidden="1">
      <c r="A2" s="479"/>
      <c r="C2" s="518"/>
      <c r="D2" s="516"/>
      <c r="E2" s="452"/>
      <c r="F2" s="515" t="s">
        <v>418</v>
      </c>
      <c r="G2" s="512"/>
      <c r="H2" s="519" t="s">
        <v>579</v>
      </c>
      <c r="I2" s="446"/>
      <c r="K2" s="484"/>
      <c r="P2" s="484"/>
      <c r="S2" s="455"/>
      <c r="Y2" s="47"/>
      <c r="Z2" s="47"/>
      <c r="AA2" s="47"/>
      <c r="AB2" s="47"/>
      <c r="AC2" s="47"/>
    </row>
    <row r="3" spans="1:29" s="474" customFormat="1" ht="10.5" hidden="1" customHeight="1">
      <c r="A3" s="479"/>
      <c r="B3" s="478"/>
      <c r="C3" s="476"/>
      <c r="I3" s="478"/>
      <c r="J3" s="478"/>
      <c r="K3" s="484"/>
      <c r="L3" s="478"/>
      <c r="M3" s="478"/>
      <c r="N3" s="478"/>
      <c r="O3" s="478"/>
      <c r="P3" s="484"/>
      <c r="Q3" s="478"/>
      <c r="R3" s="478"/>
      <c r="S3" s="455"/>
      <c r="T3" s="478"/>
      <c r="U3" s="478"/>
      <c r="V3" s="478"/>
      <c r="W3" s="478"/>
      <c r="X3" s="478"/>
      <c r="Y3" s="47"/>
      <c r="Z3" s="47"/>
      <c r="AA3" s="47"/>
      <c r="AB3" s="47"/>
      <c r="AC3" s="47"/>
    </row>
    <row r="4" spans="1:29" s="474" customFormat="1" ht="22.8" hidden="1">
      <c r="A4" s="572"/>
      <c r="B4" s="478"/>
      <c r="C4" s="345"/>
      <c r="D4" s="10"/>
      <c r="E4" s="452"/>
      <c r="F4" s="567" t="s">
        <v>618</v>
      </c>
      <c r="G4" s="651"/>
      <c r="H4" s="324" t="s">
        <v>621</v>
      </c>
      <c r="I4" s="446"/>
      <c r="J4" s="478"/>
      <c r="K4" s="484"/>
      <c r="L4" s="478"/>
      <c r="M4" s="478"/>
      <c r="N4" s="478"/>
      <c r="O4" s="478"/>
      <c r="P4" s="484"/>
      <c r="Q4" s="478"/>
      <c r="R4" s="478"/>
      <c r="S4" s="455"/>
      <c r="T4" s="478"/>
      <c r="U4" s="478"/>
      <c r="V4" s="478"/>
      <c r="W4" s="478"/>
      <c r="X4" s="478"/>
      <c r="Y4" s="47"/>
      <c r="Z4" s="47"/>
      <c r="AA4" s="47"/>
      <c r="AB4" s="47"/>
      <c r="AC4" s="47"/>
    </row>
    <row r="5" spans="1:29" s="474" customFormat="1" ht="10.5" hidden="1" customHeight="1">
      <c r="A5" s="479"/>
      <c r="B5" s="478"/>
      <c r="C5" s="476"/>
      <c r="I5" s="478"/>
      <c r="J5" s="478"/>
      <c r="K5" s="484"/>
      <c r="L5" s="478"/>
      <c r="M5" s="478"/>
      <c r="N5" s="478"/>
      <c r="O5" s="478"/>
      <c r="P5" s="484"/>
      <c r="Q5" s="478"/>
      <c r="R5" s="478"/>
      <c r="S5" s="455"/>
      <c r="T5" s="478"/>
      <c r="U5" s="478"/>
      <c r="V5" s="478"/>
      <c r="W5" s="478"/>
      <c r="X5" s="478"/>
      <c r="Y5" s="47"/>
      <c r="Z5" s="47"/>
      <c r="AA5" s="47"/>
      <c r="AB5" s="47"/>
      <c r="AC5" s="47"/>
    </row>
    <row r="6" spans="1:29" s="474" customFormat="1" ht="34.200000000000003" hidden="1">
      <c r="A6" s="833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324" t="s">
        <v>563</v>
      </c>
      <c r="I6" s="446"/>
      <c r="J6" s="478"/>
      <c r="K6" s="484"/>
      <c r="L6" s="478"/>
      <c r="M6" s="478"/>
      <c r="N6" s="478"/>
      <c r="O6" s="478"/>
      <c r="P6" s="484"/>
      <c r="Q6" s="478"/>
      <c r="R6" s="478"/>
      <c r="S6" s="455"/>
      <c r="T6" s="478"/>
      <c r="U6" s="478"/>
      <c r="V6" s="478"/>
      <c r="W6" s="478"/>
      <c r="X6" s="478"/>
      <c r="Y6" s="47"/>
      <c r="Z6" s="47"/>
      <c r="AA6" s="47"/>
      <c r="AB6" s="47"/>
      <c r="AC6" s="47"/>
    </row>
    <row r="7" spans="1:29" s="637" customFormat="1" ht="11.4" hidden="1">
      <c r="A7" s="833"/>
      <c r="C7" s="406"/>
      <c r="D7" s="631"/>
      <c r="E7" s="630" t="s">
        <v>663</v>
      </c>
      <c r="F7" s="629"/>
      <c r="G7" s="629">
        <f>G8*G9+G10</f>
        <v>0</v>
      </c>
      <c r="H7" s="628"/>
      <c r="I7" s="484"/>
      <c r="K7" s="484"/>
      <c r="P7" s="484"/>
    </row>
    <row r="8" spans="1:29" s="474" customFormat="1" ht="22.8" hidden="1">
      <c r="A8" s="833"/>
      <c r="B8" s="478"/>
      <c r="C8" s="345"/>
      <c r="D8" s="597" t="str">
        <f>A6&amp;".1"</f>
        <v>.1</v>
      </c>
      <c r="E8" s="607" t="s">
        <v>556</v>
      </c>
      <c r="F8" s="712"/>
      <c r="G8" s="512"/>
      <c r="H8" s="324" t="s">
        <v>564</v>
      </c>
      <c r="I8" s="446"/>
      <c r="J8" s="478"/>
      <c r="K8" s="484"/>
      <c r="L8" s="478"/>
      <c r="M8" s="478"/>
      <c r="N8" s="478"/>
      <c r="O8" s="478"/>
      <c r="P8" s="484"/>
      <c r="Q8" s="478"/>
      <c r="R8" s="478"/>
      <c r="S8" s="455"/>
      <c r="T8" s="478"/>
      <c r="U8" s="478"/>
      <c r="V8" s="478"/>
      <c r="W8" s="478"/>
      <c r="X8" s="478"/>
      <c r="Y8" s="47"/>
      <c r="Z8" s="47"/>
      <c r="AA8" s="47"/>
      <c r="AB8" s="47"/>
      <c r="AC8" s="47"/>
    </row>
    <row r="9" spans="1:29" s="474" customFormat="1" ht="18.600000000000001" hidden="1">
      <c r="A9" s="833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324"/>
      <c r="I9" s="446"/>
      <c r="J9" s="478"/>
      <c r="K9" s="484"/>
      <c r="L9" s="478"/>
      <c r="M9" s="478"/>
      <c r="N9" s="478"/>
      <c r="O9" s="478"/>
      <c r="P9" s="484"/>
      <c r="Q9" s="478"/>
      <c r="R9" s="478"/>
      <c r="S9" s="455"/>
      <c r="T9" s="478"/>
      <c r="U9" s="478"/>
      <c r="V9" s="478"/>
      <c r="W9" s="478"/>
      <c r="X9" s="478"/>
      <c r="Y9" s="47"/>
      <c r="Z9" s="47"/>
      <c r="AA9" s="47"/>
      <c r="AB9" s="47"/>
      <c r="AC9" s="47"/>
    </row>
    <row r="10" spans="1:29" s="474" customFormat="1" ht="18.600000000000001" hidden="1">
      <c r="A10" s="833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324"/>
      <c r="I10" s="446"/>
      <c r="J10" s="478"/>
      <c r="K10" s="484"/>
      <c r="L10" s="478"/>
      <c r="M10" s="478"/>
      <c r="N10" s="478"/>
      <c r="O10" s="478"/>
      <c r="P10" s="484"/>
      <c r="Q10" s="478"/>
      <c r="R10" s="478"/>
      <c r="S10" s="455"/>
      <c r="T10" s="478"/>
      <c r="U10" s="478"/>
      <c r="V10" s="478"/>
      <c r="W10" s="478"/>
      <c r="X10" s="478"/>
      <c r="Y10" s="47"/>
      <c r="Z10" s="47"/>
      <c r="AA10" s="47"/>
      <c r="AB10" s="47"/>
      <c r="AC10" s="47"/>
    </row>
    <row r="11" spans="1:29" s="474" customFormat="1" ht="18.600000000000001" hidden="1">
      <c r="A11" s="833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324"/>
      <c r="I11" s="446"/>
      <c r="J11" s="478"/>
      <c r="K11" s="484"/>
      <c r="L11" s="478"/>
      <c r="M11" s="478"/>
      <c r="N11" s="478"/>
      <c r="O11" s="478"/>
      <c r="P11" s="484"/>
      <c r="Q11" s="478"/>
      <c r="R11" s="478"/>
      <c r="S11" s="455"/>
      <c r="T11" s="478"/>
      <c r="U11" s="478"/>
      <c r="V11" s="478"/>
      <c r="W11" s="478"/>
      <c r="X11" s="478"/>
      <c r="Y11" s="47"/>
      <c r="Z11" s="47"/>
      <c r="AA11" s="47"/>
      <c r="AB11" s="47"/>
      <c r="AC11" s="47"/>
    </row>
    <row r="12" spans="1:29" s="633" customFormat="1" ht="10.5" hidden="1" customHeight="1">
      <c r="A12" s="638"/>
      <c r="B12" s="637"/>
      <c r="C12" s="476"/>
      <c r="I12" s="637"/>
      <c r="J12" s="637"/>
      <c r="K12" s="484"/>
      <c r="L12" s="637"/>
      <c r="M12" s="637"/>
      <c r="N12" s="637"/>
      <c r="O12" s="637"/>
      <c r="P12" s="484"/>
      <c r="Q12" s="637"/>
      <c r="R12" s="637"/>
      <c r="S12" s="455"/>
      <c r="T12" s="637"/>
      <c r="U12" s="637"/>
      <c r="V12" s="637"/>
      <c r="W12" s="637"/>
      <c r="X12" s="637"/>
      <c r="Y12" s="635"/>
      <c r="Z12" s="635"/>
      <c r="AA12" s="635"/>
      <c r="AB12" s="635"/>
      <c r="AC12" s="635"/>
    </row>
    <row r="13" spans="1:29" s="633" customFormat="1" ht="22.8" hidden="1">
      <c r="A13" s="638"/>
      <c r="B13" s="637"/>
      <c r="C13" s="345"/>
      <c r="D13" s="10"/>
      <c r="E13" s="452"/>
      <c r="F13" s="639" t="s">
        <v>664</v>
      </c>
      <c r="G13" s="651"/>
      <c r="H13" s="324" t="s">
        <v>682</v>
      </c>
      <c r="I13" s="446"/>
      <c r="J13" s="637"/>
      <c r="K13" s="484"/>
      <c r="L13" s="637"/>
      <c r="M13" s="637"/>
      <c r="N13" s="637"/>
      <c r="O13" s="637"/>
      <c r="P13" s="484"/>
      <c r="Q13" s="637"/>
      <c r="R13" s="637"/>
      <c r="S13" s="455"/>
      <c r="T13" s="637"/>
      <c r="U13" s="637"/>
      <c r="V13" s="637"/>
      <c r="W13" s="637"/>
      <c r="X13" s="637"/>
      <c r="Y13" s="635"/>
      <c r="Z13" s="635"/>
      <c r="AA13" s="635"/>
      <c r="AB13" s="635"/>
      <c r="AC13" s="635"/>
    </row>
    <row r="14" spans="1:29" s="633" customFormat="1" ht="10.5" hidden="1" customHeight="1">
      <c r="A14" s="638"/>
      <c r="B14" s="637"/>
      <c r="C14" s="476"/>
      <c r="I14" s="637"/>
      <c r="J14" s="637"/>
      <c r="K14" s="484"/>
      <c r="L14" s="637"/>
      <c r="M14" s="637"/>
      <c r="N14" s="637"/>
      <c r="O14" s="637"/>
      <c r="P14" s="484"/>
      <c r="Q14" s="637"/>
      <c r="R14" s="637"/>
      <c r="S14" s="455"/>
      <c r="T14" s="637"/>
      <c r="U14" s="637"/>
      <c r="V14" s="637"/>
      <c r="W14" s="637"/>
      <c r="X14" s="637"/>
      <c r="Y14" s="635"/>
      <c r="Z14" s="635"/>
      <c r="AA14" s="635"/>
      <c r="AB14" s="635"/>
      <c r="AC14" s="635"/>
    </row>
    <row r="15" spans="1:29" s="633" customFormat="1" ht="22.8" hidden="1">
      <c r="A15" s="638"/>
      <c r="B15" s="637"/>
      <c r="C15" s="345"/>
      <c r="D15" s="10"/>
      <c r="E15" s="452"/>
      <c r="F15" s="639" t="s">
        <v>664</v>
      </c>
      <c r="G15" s="651"/>
      <c r="H15" s="324" t="s">
        <v>681</v>
      </c>
      <c r="I15" s="446"/>
      <c r="J15" s="637"/>
      <c r="K15" s="484"/>
      <c r="L15" s="637"/>
      <c r="M15" s="637"/>
      <c r="N15" s="637"/>
      <c r="O15" s="637"/>
      <c r="P15" s="484"/>
      <c r="Q15" s="637"/>
      <c r="R15" s="637"/>
      <c r="S15" s="455"/>
      <c r="T15" s="637"/>
      <c r="U15" s="637"/>
      <c r="V15" s="637"/>
      <c r="W15" s="637"/>
      <c r="X15" s="637"/>
      <c r="Y15" s="635"/>
      <c r="Z15" s="635"/>
      <c r="AA15" s="635"/>
      <c r="AB15" s="635"/>
      <c r="AC15" s="635"/>
    </row>
    <row r="16" spans="1:29" s="633" customFormat="1" ht="10.5" hidden="1" customHeight="1">
      <c r="A16" s="706"/>
      <c r="B16" s="637"/>
      <c r="C16" s="476"/>
      <c r="I16" s="637"/>
      <c r="J16" s="637"/>
      <c r="K16" s="484"/>
      <c r="L16" s="637"/>
      <c r="M16" s="637"/>
      <c r="N16" s="637"/>
      <c r="O16" s="637"/>
      <c r="P16" s="484"/>
      <c r="Q16" s="637"/>
      <c r="R16" s="637"/>
      <c r="S16" s="455"/>
      <c r="T16" s="637"/>
      <c r="U16" s="637"/>
      <c r="V16" s="637"/>
      <c r="W16" s="637"/>
      <c r="X16" s="637"/>
      <c r="Y16" s="635"/>
      <c r="Z16" s="635"/>
      <c r="AA16" s="635"/>
      <c r="AB16" s="635"/>
      <c r="AC16" s="635"/>
    </row>
    <row r="17" spans="1:29" s="633" customFormat="1" ht="18.600000000000001" hidden="1">
      <c r="A17" s="706"/>
      <c r="B17" s="637"/>
      <c r="C17" s="345"/>
      <c r="D17" s="10"/>
      <c r="E17" s="452"/>
      <c r="F17" s="704" t="s">
        <v>594</v>
      </c>
      <c r="G17" s="512"/>
      <c r="H17" s="324" t="s">
        <v>778</v>
      </c>
      <c r="I17" s="446"/>
      <c r="J17" s="637"/>
      <c r="K17" s="484"/>
      <c r="L17" s="637"/>
      <c r="M17" s="637"/>
      <c r="N17" s="637"/>
      <c r="O17" s="637"/>
      <c r="P17" s="484"/>
      <c r="Q17" s="637"/>
      <c r="R17" s="637"/>
      <c r="S17" s="455"/>
      <c r="T17" s="637"/>
      <c r="U17" s="637"/>
      <c r="V17" s="637"/>
      <c r="W17" s="637"/>
      <c r="X17" s="637"/>
      <c r="Y17" s="635"/>
      <c r="Z17" s="635"/>
      <c r="AA17" s="635"/>
      <c r="AB17" s="635"/>
      <c r="AC17" s="635"/>
    </row>
    <row r="18" spans="1:29" s="474" customFormat="1" ht="10.5" hidden="1" customHeight="1">
      <c r="A18" s="479"/>
      <c r="B18" s="478"/>
      <c r="C18" s="476"/>
      <c r="I18" s="478"/>
      <c r="J18" s="478"/>
      <c r="K18" s="484"/>
      <c r="L18" s="478"/>
      <c r="M18" s="478"/>
      <c r="N18" s="478"/>
      <c r="O18" s="478"/>
      <c r="P18" s="484"/>
      <c r="Q18" s="478"/>
      <c r="R18" s="478"/>
      <c r="S18" s="455"/>
      <c r="T18" s="478"/>
      <c r="U18" s="478"/>
      <c r="V18" s="478"/>
      <c r="W18" s="478"/>
      <c r="X18" s="478"/>
      <c r="Y18" s="47"/>
      <c r="Z18" s="47"/>
      <c r="AA18" s="47"/>
      <c r="AB18" s="47"/>
      <c r="AC18" s="47"/>
    </row>
    <row r="19" spans="1:29" s="47" customFormat="1" ht="10.5" hidden="1" customHeight="1">
      <c r="A19" s="15"/>
      <c r="B19" s="191"/>
      <c r="C19" s="14"/>
      <c r="H19" s="47">
        <v>4</v>
      </c>
      <c r="I19" s="191"/>
      <c r="J19" s="191"/>
      <c r="K19" s="484"/>
      <c r="L19" s="191"/>
      <c r="M19" s="191"/>
      <c r="N19" s="191"/>
      <c r="O19" s="191"/>
      <c r="P19" s="484"/>
      <c r="Q19" s="191"/>
      <c r="R19" s="191"/>
      <c r="S19" s="455"/>
      <c r="T19" s="191"/>
      <c r="U19" s="191"/>
      <c r="V19" s="191"/>
      <c r="W19" s="191"/>
      <c r="X19" s="191"/>
    </row>
    <row r="20" spans="1:29" ht="3" customHeight="1"/>
    <row r="21" spans="1:29" ht="79.5" customHeight="1">
      <c r="D21" s="834" t="s">
        <v>552</v>
      </c>
      <c r="E21" s="835"/>
      <c r="F21" s="836"/>
      <c r="G21" s="13"/>
      <c r="H21" s="12"/>
    </row>
    <row r="22" spans="1:29" ht="10.5" hidden="1" customHeight="1"/>
    <row r="23" spans="1:29" ht="3" customHeight="1">
      <c r="G23" s="526">
        <v>22</v>
      </c>
    </row>
    <row r="24" spans="1:29" ht="18" customHeight="1">
      <c r="D24" s="782" t="s">
        <v>225</v>
      </c>
      <c r="E24" s="782"/>
      <c r="F24" s="782"/>
      <c r="G24" s="782"/>
      <c r="H24" s="782" t="s">
        <v>226</v>
      </c>
    </row>
    <row r="25" spans="1:29" ht="102.6">
      <c r="D25" s="782" t="s">
        <v>25</v>
      </c>
      <c r="E25" s="837" t="s">
        <v>243</v>
      </c>
      <c r="F25" s="837" t="s">
        <v>154</v>
      </c>
      <c r="G25" s="326" t="s">
        <v>2844</v>
      </c>
      <c r="H25" s="782"/>
    </row>
    <row r="26" spans="1:29" ht="21" customHeight="1">
      <c r="D26" s="782"/>
      <c r="E26" s="837"/>
      <c r="F26" s="837"/>
      <c r="G26" s="385" t="s">
        <v>215</v>
      </c>
      <c r="H26" s="782"/>
    </row>
    <row r="27" spans="1:29" ht="11.4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/>
    </row>
    <row r="28" spans="1:29" ht="34.200000000000003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29.03.2019</v>
      </c>
      <c r="H28" s="324" t="s">
        <v>417</v>
      </c>
      <c r="I28" s="446"/>
    </row>
    <row r="29" spans="1:29" ht="22.8">
      <c r="C29" s="345"/>
      <c r="D29" s="10" t="s">
        <v>0</v>
      </c>
      <c r="E29" s="269" t="s">
        <v>553</v>
      </c>
      <c r="F29" s="383" t="s">
        <v>418</v>
      </c>
      <c r="G29" s="641">
        <v>295895.08</v>
      </c>
      <c r="H29" s="324" t="s">
        <v>561</v>
      </c>
      <c r="I29" s="446"/>
    </row>
    <row r="30" spans="1:29" ht="22.8">
      <c r="C30" s="345"/>
      <c r="D30" s="10" t="s">
        <v>1</v>
      </c>
      <c r="E30" s="269" t="s">
        <v>420</v>
      </c>
      <c r="F30" s="383" t="s">
        <v>418</v>
      </c>
      <c r="G30" s="8">
        <f>SUM(G31:G32,G39,G42:G50,G53,G56,G60)</f>
        <v>295618.25</v>
      </c>
      <c r="H30" s="324" t="s">
        <v>419</v>
      </c>
      <c r="I30" s="446"/>
    </row>
    <row r="31" spans="1:29" ht="22.8">
      <c r="C31" s="345"/>
      <c r="D31" s="10" t="s">
        <v>258</v>
      </c>
      <c r="E31" s="7" t="s">
        <v>554</v>
      </c>
      <c r="F31" s="383" t="s">
        <v>418</v>
      </c>
      <c r="G31" s="641">
        <v>260248.6</v>
      </c>
      <c r="H31" s="324"/>
      <c r="I31" s="446"/>
    </row>
    <row r="32" spans="1:29" s="474" customFormat="1" ht="18.600000000000001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SUMIF($E33:$E38,$E7,G33:G38)</f>
        <v>0</v>
      </c>
      <c r="H32" s="324" t="s">
        <v>562</v>
      </c>
      <c r="I32" s="446"/>
      <c r="J32" s="478"/>
      <c r="K32" s="484"/>
      <c r="L32" s="478"/>
      <c r="M32" s="478"/>
      <c r="N32" s="478"/>
      <c r="O32" s="478"/>
      <c r="P32" s="484"/>
      <c r="Q32" s="478"/>
      <c r="R32" s="478"/>
      <c r="S32" s="455"/>
      <c r="T32" s="478"/>
      <c r="U32" s="478"/>
      <c r="V32" s="478"/>
      <c r="W32" s="478"/>
      <c r="X32" s="478"/>
      <c r="Y32" s="47"/>
      <c r="Z32" s="47"/>
      <c r="AA32" s="47"/>
      <c r="AB32" s="47"/>
      <c r="AC32" s="47"/>
    </row>
    <row r="33" spans="1:29" s="394" customFormat="1" ht="4.2" hidden="1">
      <c r="A33" s="832" t="s">
        <v>581</v>
      </c>
      <c r="B33" s="484"/>
      <c r="C33" s="407"/>
      <c r="D33" s="596"/>
      <c r="E33" s="595"/>
      <c r="F33" s="594"/>
      <c r="G33" s="593"/>
      <c r="H33" s="592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590"/>
      <c r="T33" s="484"/>
      <c r="U33" s="484"/>
      <c r="V33" s="484"/>
      <c r="W33" s="484"/>
      <c r="X33" s="484"/>
      <c r="Y33" s="395"/>
      <c r="Z33" s="395"/>
      <c r="AA33" s="395"/>
      <c r="AB33" s="395"/>
      <c r="AC33" s="395"/>
    </row>
    <row r="34" spans="1:29" s="394" customFormat="1" ht="4.2" hidden="1">
      <c r="A34" s="832"/>
      <c r="B34" s="484"/>
      <c r="C34" s="407"/>
      <c r="D34" s="589"/>
      <c r="E34" s="588"/>
      <c r="F34" s="594"/>
      <c r="G34" s="587"/>
      <c r="H34" s="592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590"/>
      <c r="T34" s="484"/>
      <c r="U34" s="484"/>
      <c r="V34" s="484"/>
      <c r="W34" s="484"/>
      <c r="X34" s="484"/>
      <c r="Y34" s="395"/>
      <c r="Z34" s="395"/>
      <c r="AA34" s="395"/>
      <c r="AB34" s="395"/>
      <c r="AC34" s="395"/>
    </row>
    <row r="35" spans="1:29" s="394" customFormat="1" ht="4.2" hidden="1">
      <c r="A35" s="832"/>
      <c r="B35" s="484"/>
      <c r="C35" s="407"/>
      <c r="D35" s="589"/>
      <c r="E35" s="588"/>
      <c r="F35" s="594"/>
      <c r="G35" s="587"/>
      <c r="H35" s="592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590"/>
      <c r="T35" s="484"/>
      <c r="U35" s="484"/>
      <c r="V35" s="484"/>
      <c r="W35" s="484"/>
      <c r="X35" s="484"/>
      <c r="Y35" s="395"/>
      <c r="Z35" s="395"/>
      <c r="AA35" s="395"/>
      <c r="AB35" s="395"/>
      <c r="AC35" s="395"/>
    </row>
    <row r="36" spans="1:29" s="394" customFormat="1" ht="4.2" hidden="1">
      <c r="A36" s="832"/>
      <c r="B36" s="484"/>
      <c r="C36" s="407"/>
      <c r="D36" s="589"/>
      <c r="E36" s="588"/>
      <c r="F36" s="594"/>
      <c r="G36" s="587"/>
      <c r="H36" s="592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590"/>
      <c r="T36" s="484"/>
      <c r="U36" s="484"/>
      <c r="V36" s="484"/>
      <c r="W36" s="484"/>
      <c r="X36" s="484"/>
      <c r="Y36" s="395"/>
      <c r="Z36" s="395"/>
      <c r="AA36" s="395"/>
      <c r="AB36" s="395"/>
      <c r="AC36" s="395"/>
    </row>
    <row r="37" spans="1:29" s="394" customFormat="1" ht="4.2" hidden="1">
      <c r="A37" s="832"/>
      <c r="B37" s="484"/>
      <c r="C37" s="407"/>
      <c r="D37" s="589"/>
      <c r="E37" s="588"/>
      <c r="F37" s="594"/>
      <c r="G37" s="593"/>
      <c r="H37" s="592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590"/>
      <c r="T37" s="484"/>
      <c r="U37" s="484"/>
      <c r="V37" s="484"/>
      <c r="W37" s="484"/>
      <c r="X37" s="484"/>
      <c r="Y37" s="395"/>
      <c r="Z37" s="395"/>
      <c r="AA37" s="395"/>
      <c r="AB37" s="395"/>
      <c r="AC37" s="395"/>
    </row>
    <row r="38" spans="1:29" s="478" customFormat="1" ht="18" customHeight="1">
      <c r="A38" s="572"/>
      <c r="C38" s="169"/>
      <c r="D38" s="453"/>
      <c r="E38" s="612" t="s">
        <v>580</v>
      </c>
      <c r="F38" s="325"/>
      <c r="G38" s="327"/>
      <c r="H38" s="450"/>
      <c r="I38" s="446"/>
      <c r="K38" s="484"/>
      <c r="P38" s="484"/>
      <c r="S38" s="455"/>
      <c r="Y38" s="47"/>
      <c r="Z38" s="47"/>
      <c r="AA38" s="47"/>
      <c r="AB38" s="47"/>
      <c r="AC38" s="47"/>
    </row>
    <row r="39" spans="1:29" s="191" customFormat="1" ht="22.8">
      <c r="A39" s="15"/>
      <c r="C39" s="4"/>
      <c r="D39" s="10" t="s">
        <v>423</v>
      </c>
      <c r="E39" s="7" t="s">
        <v>565</v>
      </c>
      <c r="F39" s="383" t="s">
        <v>418</v>
      </c>
      <c r="G39" s="641">
        <v>3174.63</v>
      </c>
      <c r="H39" s="324"/>
      <c r="I39" s="446"/>
      <c r="K39" s="484"/>
      <c r="P39" s="484"/>
      <c r="S39" s="455"/>
      <c r="Y39" s="47"/>
      <c r="Z39" s="47"/>
      <c r="AA39" s="47"/>
      <c r="AB39" s="47"/>
      <c r="AC39" s="47"/>
    </row>
    <row r="40" spans="1:29" s="191" customFormat="1" ht="22.8">
      <c r="A40" s="15"/>
      <c r="C40" s="9"/>
      <c r="D40" s="10" t="s">
        <v>568</v>
      </c>
      <c r="E40" s="6" t="s">
        <v>335</v>
      </c>
      <c r="F40" s="383" t="s">
        <v>421</v>
      </c>
      <c r="G40" s="641">
        <f>G39/G41</f>
        <v>5.3560094681664125</v>
      </c>
      <c r="H40" s="324"/>
      <c r="I40" s="446"/>
      <c r="K40" s="484"/>
      <c r="P40" s="484"/>
      <c r="S40" s="455"/>
      <c r="Y40" s="47"/>
      <c r="Z40" s="47"/>
      <c r="AA40" s="47"/>
      <c r="AB40" s="47"/>
      <c r="AC40" s="47"/>
    </row>
    <row r="41" spans="1:29" s="191" customFormat="1" ht="18.600000000000001">
      <c r="A41" s="15"/>
      <c r="C41" s="345"/>
      <c r="D41" s="10" t="s">
        <v>569</v>
      </c>
      <c r="E41" s="6" t="s">
        <v>566</v>
      </c>
      <c r="F41" s="383" t="s">
        <v>422</v>
      </c>
      <c r="G41" s="3">
        <v>592.72299999999996</v>
      </c>
      <c r="H41" s="324"/>
      <c r="I41" s="446"/>
      <c r="K41" s="484"/>
      <c r="P41" s="484"/>
      <c r="S41" s="455"/>
      <c r="Y41" s="47"/>
      <c r="Z41" s="47"/>
      <c r="AA41" s="47"/>
      <c r="AB41" s="47"/>
      <c r="AC41" s="47"/>
    </row>
    <row r="42" spans="1:29" s="478" customFormat="1" ht="22.8">
      <c r="A42" s="572"/>
      <c r="C42" s="345"/>
      <c r="D42" s="10" t="s">
        <v>424</v>
      </c>
      <c r="E42" s="570" t="s">
        <v>567</v>
      </c>
      <c r="F42" s="567" t="s">
        <v>418</v>
      </c>
      <c r="G42" s="641">
        <v>52.66</v>
      </c>
      <c r="H42" s="324"/>
      <c r="I42" s="446"/>
      <c r="K42" s="484"/>
      <c r="P42" s="484"/>
      <c r="S42" s="455"/>
      <c r="Y42" s="47"/>
      <c r="Z42" s="47"/>
      <c r="AA42" s="47"/>
      <c r="AB42" s="47"/>
      <c r="AC42" s="47"/>
    </row>
    <row r="43" spans="1:29" s="191" customFormat="1" ht="22.8">
      <c r="A43" s="15"/>
      <c r="C43" s="345"/>
      <c r="D43" s="10" t="s">
        <v>425</v>
      </c>
      <c r="E43" s="7" t="s">
        <v>570</v>
      </c>
      <c r="F43" s="383" t="s">
        <v>418</v>
      </c>
      <c r="G43" s="641">
        <v>0</v>
      </c>
      <c r="H43" s="324"/>
      <c r="I43" s="446"/>
      <c r="K43" s="528"/>
      <c r="L43" s="237"/>
      <c r="M43" s="237"/>
      <c r="P43" s="484"/>
      <c r="S43" s="455"/>
      <c r="Y43" s="47"/>
      <c r="Z43" s="47"/>
      <c r="AA43" s="47"/>
      <c r="AB43" s="47"/>
      <c r="AC43" s="47"/>
    </row>
    <row r="44" spans="1:29" s="191" customFormat="1" ht="22.8">
      <c r="A44" s="15"/>
      <c r="C44" s="9"/>
      <c r="D44" s="10" t="s">
        <v>426</v>
      </c>
      <c r="E44" s="570" t="s">
        <v>336</v>
      </c>
      <c r="F44" s="383" t="s">
        <v>418</v>
      </c>
      <c r="G44" s="641">
        <f>7029.74+3669.84</f>
        <v>10699.58</v>
      </c>
      <c r="H44" s="324"/>
      <c r="I44" s="446"/>
      <c r="K44" s="484"/>
      <c r="P44" s="484"/>
      <c r="S44" s="455"/>
      <c r="Y44" s="47"/>
      <c r="Z44" s="47"/>
      <c r="AA44" s="47"/>
      <c r="AB44" s="47"/>
      <c r="AC44" s="47"/>
    </row>
    <row r="45" spans="1:29" s="191" customFormat="1" ht="22.8">
      <c r="A45" s="15"/>
      <c r="C45" s="345"/>
      <c r="D45" s="10" t="s">
        <v>427</v>
      </c>
      <c r="E45" s="570" t="s">
        <v>337</v>
      </c>
      <c r="F45" s="383" t="s">
        <v>418</v>
      </c>
      <c r="G45" s="641">
        <f>2149.69+1105.91</f>
        <v>3255.6000000000004</v>
      </c>
      <c r="H45" s="324"/>
      <c r="I45" s="446"/>
      <c r="K45" s="484"/>
      <c r="P45" s="484"/>
      <c r="S45" s="455"/>
      <c r="Y45" s="47"/>
      <c r="Z45" s="47"/>
      <c r="AA45" s="47"/>
      <c r="AB45" s="47"/>
      <c r="AC45" s="47"/>
    </row>
    <row r="46" spans="1:29" s="191" customFormat="1" ht="22.8">
      <c r="A46" s="15"/>
      <c r="C46" s="9"/>
      <c r="D46" s="10" t="s">
        <v>428</v>
      </c>
      <c r="E46" s="570" t="s">
        <v>338</v>
      </c>
      <c r="F46" s="383" t="s">
        <v>418</v>
      </c>
      <c r="G46" s="641">
        <f>2934.58</f>
        <v>2934.58</v>
      </c>
      <c r="H46" s="324"/>
      <c r="I46" s="446"/>
      <c r="K46" s="484"/>
      <c r="P46" s="484"/>
      <c r="S46" s="455"/>
      <c r="Y46" s="47"/>
      <c r="Z46" s="47"/>
      <c r="AA46" s="47"/>
      <c r="AB46" s="47"/>
      <c r="AC46" s="47"/>
    </row>
    <row r="47" spans="1:29" s="191" customFormat="1" ht="22.8">
      <c r="A47" s="15"/>
      <c r="C47" s="345"/>
      <c r="D47" s="10" t="s">
        <v>434</v>
      </c>
      <c r="E47" s="570" t="s">
        <v>339</v>
      </c>
      <c r="F47" s="383" t="s">
        <v>418</v>
      </c>
      <c r="G47" s="641">
        <f>881.1</f>
        <v>881.1</v>
      </c>
      <c r="H47" s="324"/>
      <c r="I47" s="446"/>
      <c r="K47" s="484"/>
      <c r="P47" s="484"/>
      <c r="S47" s="455"/>
      <c r="Y47" s="47"/>
      <c r="Z47" s="47"/>
      <c r="AA47" s="47"/>
      <c r="AB47" s="47"/>
      <c r="AC47" s="47"/>
    </row>
    <row r="48" spans="1:29" s="191" customFormat="1" ht="22.8">
      <c r="A48" s="15"/>
      <c r="C48" s="345"/>
      <c r="D48" s="10" t="s">
        <v>439</v>
      </c>
      <c r="E48" s="7" t="s">
        <v>340</v>
      </c>
      <c r="F48" s="383" t="s">
        <v>418</v>
      </c>
      <c r="G48" s="641">
        <v>4085.21</v>
      </c>
      <c r="H48" s="324"/>
      <c r="I48" s="446"/>
      <c r="K48" s="528"/>
      <c r="L48" s="237"/>
      <c r="M48" s="237"/>
      <c r="P48" s="484"/>
      <c r="S48" s="455"/>
      <c r="Y48" s="47"/>
      <c r="Z48" s="47"/>
      <c r="AA48" s="47"/>
      <c r="AB48" s="47"/>
      <c r="AC48" s="47"/>
    </row>
    <row r="49" spans="1:29" s="191" customFormat="1" ht="22.8">
      <c r="A49" s="15"/>
      <c r="C49" s="345"/>
      <c r="D49" s="10" t="s">
        <v>440</v>
      </c>
      <c r="E49" s="7" t="s">
        <v>341</v>
      </c>
      <c r="F49" s="383" t="s">
        <v>418</v>
      </c>
      <c r="G49" s="641">
        <v>2.98</v>
      </c>
      <c r="H49" s="324"/>
      <c r="I49" s="446"/>
      <c r="K49" s="528"/>
      <c r="L49" s="237"/>
      <c r="M49" s="237"/>
      <c r="P49" s="484"/>
      <c r="S49" s="455"/>
      <c r="Y49" s="47"/>
      <c r="Z49" s="47"/>
      <c r="AA49" s="47"/>
      <c r="AB49" s="47"/>
      <c r="AC49" s="47"/>
    </row>
    <row r="50" spans="1:29" s="191" customFormat="1" ht="18.600000000000001">
      <c r="A50" s="15"/>
      <c r="C50" s="345"/>
      <c r="D50" s="10" t="s">
        <v>441</v>
      </c>
      <c r="E50" s="7" t="s">
        <v>429</v>
      </c>
      <c r="F50" s="383" t="s">
        <v>418</v>
      </c>
      <c r="G50" s="641">
        <f>2261.9</f>
        <v>2261.9</v>
      </c>
      <c r="H50" s="324" t="s">
        <v>430</v>
      </c>
      <c r="I50" s="446"/>
      <c r="K50" s="484"/>
      <c r="P50" s="484"/>
      <c r="S50" s="455"/>
      <c r="Y50" s="47"/>
      <c r="Z50" s="47"/>
      <c r="AA50" s="47"/>
      <c r="AB50" s="47"/>
      <c r="AC50" s="47"/>
    </row>
    <row r="51" spans="1:29" s="191" customFormat="1" ht="18.600000000000001">
      <c r="A51" s="15"/>
      <c r="C51" s="345"/>
      <c r="D51" s="10" t="s">
        <v>560</v>
      </c>
      <c r="E51" s="6" t="s">
        <v>342</v>
      </c>
      <c r="F51" s="383" t="s">
        <v>418</v>
      </c>
      <c r="G51" s="641">
        <f>2261.9</f>
        <v>2261.9</v>
      </c>
      <c r="H51" s="324" t="s">
        <v>431</v>
      </c>
      <c r="I51" s="446"/>
      <c r="K51" s="484"/>
      <c r="P51" s="484"/>
      <c r="S51" s="455"/>
      <c r="Y51" s="47"/>
      <c r="Z51" s="47"/>
      <c r="AA51" s="47"/>
      <c r="AB51" s="47"/>
      <c r="AC51" s="47"/>
    </row>
    <row r="52" spans="1:29" s="191" customFormat="1" ht="18.600000000000001">
      <c r="A52" s="15"/>
      <c r="C52" s="345"/>
      <c r="D52" s="10" t="s">
        <v>571</v>
      </c>
      <c r="E52" s="6" t="s">
        <v>343</v>
      </c>
      <c r="F52" s="383" t="s">
        <v>418</v>
      </c>
      <c r="G52" s="641">
        <v>0</v>
      </c>
      <c r="H52" s="324" t="s">
        <v>432</v>
      </c>
      <c r="I52" s="446"/>
      <c r="K52" s="484"/>
      <c r="P52" s="484"/>
      <c r="S52" s="455"/>
      <c r="Y52" s="47"/>
      <c r="Z52" s="47"/>
      <c r="AA52" s="47"/>
      <c r="AB52" s="47"/>
      <c r="AC52" s="47"/>
    </row>
    <row r="53" spans="1:29" s="191" customFormat="1" ht="18.600000000000001">
      <c r="A53" s="15"/>
      <c r="C53" s="345"/>
      <c r="D53" s="10" t="s">
        <v>572</v>
      </c>
      <c r="E53" s="7" t="s">
        <v>433</v>
      </c>
      <c r="F53" s="383" t="s">
        <v>418</v>
      </c>
      <c r="G53" s="641">
        <f>1210.55</f>
        <v>1210.55</v>
      </c>
      <c r="H53" s="324" t="s">
        <v>435</v>
      </c>
      <c r="I53" s="446"/>
      <c r="K53" s="484"/>
      <c r="P53" s="484"/>
      <c r="S53" s="455"/>
      <c r="Y53" s="47"/>
      <c r="Z53" s="47"/>
      <c r="AA53" s="47"/>
      <c r="AB53" s="47"/>
      <c r="AC53" s="47"/>
    </row>
    <row r="54" spans="1:29" s="191" customFormat="1" ht="18.600000000000001">
      <c r="A54" s="15"/>
      <c r="C54" s="345"/>
      <c r="D54" s="10" t="s">
        <v>573</v>
      </c>
      <c r="E54" s="6" t="s">
        <v>342</v>
      </c>
      <c r="F54" s="383" t="s">
        <v>418</v>
      </c>
      <c r="G54" s="641">
        <f>1210.55</f>
        <v>1210.55</v>
      </c>
      <c r="H54" s="324" t="s">
        <v>436</v>
      </c>
      <c r="I54" s="446"/>
      <c r="K54" s="484"/>
      <c r="P54" s="484"/>
      <c r="S54" s="455"/>
      <c r="Y54" s="47"/>
      <c r="Z54" s="47"/>
      <c r="AA54" s="47"/>
      <c r="AB54" s="47"/>
      <c r="AC54" s="47"/>
    </row>
    <row r="55" spans="1:29" s="191" customFormat="1" ht="18.600000000000001">
      <c r="A55" s="15"/>
      <c r="C55" s="345"/>
      <c r="D55" s="10" t="s">
        <v>574</v>
      </c>
      <c r="E55" s="6" t="s">
        <v>343</v>
      </c>
      <c r="F55" s="383" t="s">
        <v>418</v>
      </c>
      <c r="G55" s="641">
        <v>0</v>
      </c>
      <c r="H55" s="324" t="s">
        <v>437</v>
      </c>
      <c r="I55" s="446"/>
      <c r="K55" s="484"/>
      <c r="P55" s="484"/>
      <c r="S55" s="455"/>
      <c r="Y55" s="47"/>
      <c r="Z55" s="47"/>
      <c r="AA55" s="47"/>
      <c r="AB55" s="47"/>
      <c r="AC55" s="47"/>
    </row>
    <row r="56" spans="1:29" s="191" customFormat="1" ht="22.8">
      <c r="A56" s="15"/>
      <c r="C56" s="345"/>
      <c r="D56" s="838" t="s">
        <v>575</v>
      </c>
      <c r="E56" s="7" t="s">
        <v>438</v>
      </c>
      <c r="F56" s="840" t="s">
        <v>418</v>
      </c>
      <c r="G56" s="641">
        <f>3911.02</f>
        <v>3911.02</v>
      </c>
      <c r="H56" s="324"/>
      <c r="I56" s="446"/>
      <c r="K56" s="484"/>
      <c r="P56" s="484"/>
      <c r="S56" s="455"/>
      <c r="Y56" s="47"/>
      <c r="Z56" s="47"/>
      <c r="AA56" s="47"/>
      <c r="AB56" s="47"/>
      <c r="AC56" s="47"/>
    </row>
    <row r="57" spans="1:29" s="191" customFormat="1" ht="57">
      <c r="A57" s="15"/>
      <c r="C57" s="345"/>
      <c r="D57" s="839"/>
      <c r="E57" s="6" t="s">
        <v>344</v>
      </c>
      <c r="F57" s="829"/>
      <c r="G57" s="460" t="s">
        <v>538</v>
      </c>
      <c r="H57" s="324"/>
      <c r="I57" s="446"/>
      <c r="K57" s="484" t="e">
        <f ca="1">nerr(MATCH("есть",List01_flag_index_1,0))</f>
        <v>#NAME?</v>
      </c>
      <c r="P57" s="484"/>
      <c r="S57" s="455"/>
      <c r="Y57" s="47"/>
      <c r="Z57" s="47"/>
      <c r="AA57" s="47"/>
      <c r="AB57" s="47"/>
      <c r="AC57" s="47"/>
    </row>
    <row r="58" spans="1:29" s="484" customFormat="1" ht="4.2" hidden="1">
      <c r="A58" s="392"/>
      <c r="C58" s="407"/>
      <c r="D58" s="841"/>
      <c r="E58" s="606"/>
      <c r="F58" s="843"/>
      <c r="G58" s="587"/>
      <c r="H58" s="592"/>
      <c r="S58" s="590"/>
      <c r="Y58" s="395"/>
      <c r="Z58" s="395"/>
      <c r="AA58" s="395"/>
      <c r="AB58" s="395"/>
      <c r="AC58" s="395"/>
    </row>
    <row r="59" spans="1:29" s="484" customFormat="1" ht="4.2" hidden="1">
      <c r="A59" s="392"/>
      <c r="C59" s="407"/>
      <c r="D59" s="842"/>
      <c r="E59" s="584"/>
      <c r="F59" s="844"/>
      <c r="G59" s="599" t="s">
        <v>538</v>
      </c>
      <c r="H59" s="592"/>
      <c r="K59" s="484" t="e">
        <f ca="1">nerr(MATCH("есть",List01_flag_index_2,0))</f>
        <v>#NAME?</v>
      </c>
      <c r="S59" s="590"/>
      <c r="Y59" s="395"/>
      <c r="Z59" s="395"/>
      <c r="AA59" s="395"/>
      <c r="AB59" s="395"/>
      <c r="AC59" s="395"/>
    </row>
    <row r="60" spans="1:29" s="191" customFormat="1" ht="22.8">
      <c r="A60" s="15"/>
      <c r="C60" s="345"/>
      <c r="D60" s="448" t="s">
        <v>576</v>
      </c>
      <c r="E60" s="2" t="s">
        <v>442</v>
      </c>
      <c r="F60" s="384" t="s">
        <v>418</v>
      </c>
      <c r="G60" s="454">
        <f>SUM(G61:G69)</f>
        <v>2899.8399999999997</v>
      </c>
      <c r="H60" s="324" t="s">
        <v>578</v>
      </c>
      <c r="I60" s="446"/>
      <c r="K60" s="484"/>
      <c r="P60" s="484"/>
      <c r="S60" s="455"/>
      <c r="Y60" s="47"/>
      <c r="Z60" s="47"/>
      <c r="AA60" s="47"/>
      <c r="AB60" s="47"/>
      <c r="AC60" s="47"/>
    </row>
    <row r="61" spans="1:29" s="191" customFormat="1" ht="18.600000000000001" hidden="1">
      <c r="A61" s="15"/>
      <c r="C61" s="345"/>
      <c r="D61" s="569" t="s">
        <v>577</v>
      </c>
      <c r="E61" s="571"/>
      <c r="F61" s="567"/>
      <c r="G61" s="514"/>
      <c r="H61" s="449"/>
      <c r="I61" s="446"/>
      <c r="K61" s="484"/>
      <c r="P61" s="484"/>
      <c r="S61" s="455"/>
      <c r="Y61" s="47"/>
      <c r="Z61" s="47"/>
      <c r="AA61" s="47"/>
      <c r="AB61" s="47"/>
      <c r="AC61" s="47"/>
    </row>
    <row r="62" spans="1:29" s="637" customFormat="1" ht="34.200000000000003">
      <c r="A62" s="741"/>
      <c r="C62" s="744" t="s">
        <v>2847</v>
      </c>
      <c r="D62" s="742" t="s">
        <v>2848</v>
      </c>
      <c r="E62" s="743" t="s">
        <v>2855</v>
      </c>
      <c r="F62" s="740" t="s">
        <v>418</v>
      </c>
      <c r="G62" s="512">
        <f>234.66</f>
        <v>234.66</v>
      </c>
      <c r="H62" s="519" t="s">
        <v>579</v>
      </c>
      <c r="I62" s="446"/>
      <c r="K62" s="484"/>
      <c r="P62" s="484"/>
      <c r="S62" s="455"/>
      <c r="Y62" s="635"/>
      <c r="Z62" s="635"/>
      <c r="AA62" s="635"/>
      <c r="AB62" s="635"/>
      <c r="AC62" s="635"/>
    </row>
    <row r="63" spans="1:29" s="637" customFormat="1" ht="22.8">
      <c r="A63" s="741"/>
      <c r="C63" s="744" t="s">
        <v>2847</v>
      </c>
      <c r="D63" s="742" t="s">
        <v>2849</v>
      </c>
      <c r="E63" s="743" t="s">
        <v>2856</v>
      </c>
      <c r="F63" s="740" t="s">
        <v>418</v>
      </c>
      <c r="G63" s="512">
        <v>1395.67</v>
      </c>
      <c r="H63" s="519" t="s">
        <v>579</v>
      </c>
      <c r="I63" s="446"/>
      <c r="K63" s="484"/>
      <c r="P63" s="484"/>
      <c r="S63" s="455"/>
      <c r="Y63" s="635"/>
      <c r="Z63" s="635"/>
      <c r="AA63" s="635"/>
      <c r="AB63" s="635"/>
      <c r="AC63" s="635"/>
    </row>
    <row r="64" spans="1:29" s="637" customFormat="1" ht="22.8">
      <c r="A64" s="741"/>
      <c r="C64" s="744" t="s">
        <v>2847</v>
      </c>
      <c r="D64" s="742" t="s">
        <v>2850</v>
      </c>
      <c r="E64" s="743" t="s">
        <v>2858</v>
      </c>
      <c r="F64" s="740" t="s">
        <v>418</v>
      </c>
      <c r="G64" s="512">
        <v>13.07</v>
      </c>
      <c r="H64" s="519" t="s">
        <v>579</v>
      </c>
      <c r="I64" s="446"/>
      <c r="K64" s="484"/>
      <c r="P64" s="484"/>
      <c r="S64" s="455"/>
      <c r="Y64" s="635"/>
      <c r="Z64" s="635"/>
      <c r="AA64" s="635"/>
      <c r="AB64" s="635"/>
      <c r="AC64" s="635"/>
    </row>
    <row r="65" spans="1:29" s="637" customFormat="1" ht="22.8">
      <c r="A65" s="741"/>
      <c r="C65" s="744" t="s">
        <v>2847</v>
      </c>
      <c r="D65" s="742" t="s">
        <v>2851</v>
      </c>
      <c r="E65" s="743" t="s">
        <v>2857</v>
      </c>
      <c r="F65" s="740" t="s">
        <v>418</v>
      </c>
      <c r="G65" s="512">
        <f>68.22</f>
        <v>68.22</v>
      </c>
      <c r="H65" s="519" t="s">
        <v>579</v>
      </c>
      <c r="I65" s="446"/>
      <c r="K65" s="484"/>
      <c r="P65" s="484"/>
      <c r="S65" s="455"/>
      <c r="Y65" s="635"/>
      <c r="Z65" s="635"/>
      <c r="AA65" s="635"/>
      <c r="AB65" s="635"/>
      <c r="AC65" s="635"/>
    </row>
    <row r="66" spans="1:29" s="637" customFormat="1" ht="22.8">
      <c r="A66" s="741"/>
      <c r="C66" s="744" t="s">
        <v>2847</v>
      </c>
      <c r="D66" s="742" t="s">
        <v>2852</v>
      </c>
      <c r="E66" s="743" t="s">
        <v>2859</v>
      </c>
      <c r="F66" s="740" t="s">
        <v>418</v>
      </c>
      <c r="G66" s="512">
        <f>3.35-2.98</f>
        <v>0.37000000000000011</v>
      </c>
      <c r="H66" s="519" t="s">
        <v>579</v>
      </c>
      <c r="I66" s="446"/>
      <c r="K66" s="484"/>
      <c r="P66" s="484"/>
      <c r="S66" s="455"/>
      <c r="Y66" s="635"/>
      <c r="Z66" s="635"/>
      <c r="AA66" s="635"/>
      <c r="AB66" s="635"/>
      <c r="AC66" s="635"/>
    </row>
    <row r="67" spans="1:29" s="637" customFormat="1" ht="22.8">
      <c r="A67" s="741"/>
      <c r="C67" s="744" t="s">
        <v>2847</v>
      </c>
      <c r="D67" s="742" t="s">
        <v>2853</v>
      </c>
      <c r="E67" s="743" t="s">
        <v>2860</v>
      </c>
      <c r="F67" s="740" t="s">
        <v>418</v>
      </c>
      <c r="G67" s="512">
        <f>1622.59-1210.55</f>
        <v>412.03999999999996</v>
      </c>
      <c r="H67" s="519" t="s">
        <v>579</v>
      </c>
      <c r="I67" s="446"/>
      <c r="K67" s="484"/>
      <c r="P67" s="484"/>
      <c r="S67" s="455"/>
      <c r="Y67" s="635"/>
      <c r="Z67" s="635"/>
      <c r="AA67" s="635"/>
      <c r="AB67" s="635"/>
      <c r="AC67" s="635"/>
    </row>
    <row r="68" spans="1:29" s="637" customFormat="1" ht="22.8">
      <c r="A68" s="741"/>
      <c r="C68" s="744" t="s">
        <v>2847</v>
      </c>
      <c r="D68" s="742" t="s">
        <v>2854</v>
      </c>
      <c r="E68" s="743" t="s">
        <v>2861</v>
      </c>
      <c r="F68" s="740" t="s">
        <v>418</v>
      </c>
      <c r="G68" s="512">
        <f>775.81</f>
        <v>775.81</v>
      </c>
      <c r="H68" s="519" t="s">
        <v>579</v>
      </c>
      <c r="I68" s="446"/>
      <c r="K68" s="484"/>
      <c r="P68" s="484"/>
      <c r="S68" s="455"/>
      <c r="Y68" s="635"/>
      <c r="Z68" s="635"/>
      <c r="AA68" s="635"/>
      <c r="AB68" s="635"/>
      <c r="AC68" s="635"/>
    </row>
    <row r="69" spans="1:29" s="191" customFormat="1" ht="18.600000000000001">
      <c r="A69" s="15"/>
      <c r="C69" s="169"/>
      <c r="D69" s="453"/>
      <c r="E69" s="188" t="s">
        <v>345</v>
      </c>
      <c r="F69" s="325"/>
      <c r="G69" s="327"/>
      <c r="H69" s="450"/>
      <c r="I69" s="446"/>
      <c r="K69" s="484"/>
      <c r="P69" s="484"/>
      <c r="S69" s="455"/>
      <c r="Y69" s="47"/>
      <c r="Z69" s="47"/>
      <c r="AA69" s="47"/>
      <c r="AB69" s="47"/>
      <c r="AC69" s="47"/>
    </row>
    <row r="70" spans="1:29" s="191" customFormat="1" ht="22.8">
      <c r="A70" s="15"/>
      <c r="C70" s="345"/>
      <c r="D70" s="10" t="s">
        <v>2</v>
      </c>
      <c r="E70" s="269" t="s">
        <v>582</v>
      </c>
      <c r="F70" s="383" t="s">
        <v>418</v>
      </c>
      <c r="G70" s="641">
        <v>276.83</v>
      </c>
      <c r="H70" s="324"/>
      <c r="I70" s="446"/>
      <c r="K70" s="484"/>
      <c r="P70" s="484"/>
      <c r="S70" s="455"/>
      <c r="Y70" s="47"/>
      <c r="Z70" s="47"/>
      <c r="AA70" s="47"/>
      <c r="AB70" s="47"/>
      <c r="AC70" s="47"/>
    </row>
    <row r="71" spans="1:29" s="191" customFormat="1" ht="22.8">
      <c r="A71" s="15"/>
      <c r="C71" s="9"/>
      <c r="D71" s="10" t="s">
        <v>12</v>
      </c>
      <c r="E71" s="269" t="s">
        <v>346</v>
      </c>
      <c r="F71" s="383" t="s">
        <v>418</v>
      </c>
      <c r="G71" s="641">
        <v>0</v>
      </c>
      <c r="H71" s="324" t="s">
        <v>583</v>
      </c>
      <c r="I71" s="446"/>
      <c r="K71" s="484"/>
      <c r="P71" s="484"/>
      <c r="S71" s="455"/>
      <c r="Y71" s="47"/>
      <c r="Z71" s="47"/>
      <c r="AA71" s="47"/>
      <c r="AB71" s="47"/>
      <c r="AC71" s="47"/>
    </row>
    <row r="72" spans="1:29" s="191" customFormat="1" ht="34.200000000000003">
      <c r="A72" s="15"/>
      <c r="C72" s="345"/>
      <c r="D72" s="10" t="s">
        <v>269</v>
      </c>
      <c r="E72" s="7" t="s">
        <v>444</v>
      </c>
      <c r="F72" s="383" t="s">
        <v>418</v>
      </c>
      <c r="G72" s="641">
        <v>0</v>
      </c>
      <c r="H72" s="324"/>
      <c r="I72" s="446"/>
      <c r="K72" s="484"/>
      <c r="P72" s="484"/>
      <c r="S72" s="455"/>
      <c r="Y72" s="47"/>
      <c r="Z72" s="47"/>
      <c r="AA72" s="47"/>
      <c r="AB72" s="47"/>
      <c r="AC72" s="47"/>
    </row>
    <row r="73" spans="1:29" s="191" customFormat="1" ht="18.600000000000001">
      <c r="A73" s="15"/>
      <c r="C73" s="345"/>
      <c r="D73" s="10" t="s">
        <v>13</v>
      </c>
      <c r="E73" s="269" t="s">
        <v>347</v>
      </c>
      <c r="F73" s="383" t="s">
        <v>418</v>
      </c>
      <c r="G73" s="641">
        <f>G74+G75+G76+G77</f>
        <v>-445.15999999999985</v>
      </c>
      <c r="H73" s="324" t="s">
        <v>588</v>
      </c>
      <c r="I73" s="446"/>
      <c r="K73" s="484"/>
      <c r="P73" s="484"/>
      <c r="S73" s="455"/>
      <c r="Y73" s="47"/>
      <c r="Z73" s="47"/>
      <c r="AA73" s="47"/>
      <c r="AB73" s="47"/>
      <c r="AC73" s="47"/>
    </row>
    <row r="74" spans="1:29" s="191" customFormat="1" ht="22.8">
      <c r="A74" s="15"/>
      <c r="C74" s="345"/>
      <c r="D74" s="10" t="s">
        <v>584</v>
      </c>
      <c r="E74" s="7" t="s">
        <v>445</v>
      </c>
      <c r="F74" s="383" t="s">
        <v>418</v>
      </c>
      <c r="G74" s="641">
        <v>0</v>
      </c>
      <c r="H74" s="324" t="s">
        <v>589</v>
      </c>
      <c r="I74" s="446"/>
      <c r="K74" s="484"/>
      <c r="P74" s="484"/>
      <c r="S74" s="455"/>
      <c r="Y74" s="47"/>
      <c r="Z74" s="47"/>
      <c r="AA74" s="47"/>
      <c r="AB74" s="47"/>
      <c r="AC74" s="47"/>
    </row>
    <row r="75" spans="1:29" s="191" customFormat="1" ht="22.8">
      <c r="A75" s="15"/>
      <c r="C75" s="345"/>
      <c r="D75" s="10" t="s">
        <v>585</v>
      </c>
      <c r="E75" s="6" t="s">
        <v>446</v>
      </c>
      <c r="F75" s="383" t="s">
        <v>418</v>
      </c>
      <c r="G75" s="641">
        <v>4034.24</v>
      </c>
      <c r="H75" s="324" t="s">
        <v>590</v>
      </c>
      <c r="I75" s="446"/>
      <c r="K75" s="484"/>
      <c r="P75" s="484"/>
      <c r="S75" s="455"/>
      <c r="Y75" s="47"/>
      <c r="Z75" s="47"/>
      <c r="AA75" s="47"/>
      <c r="AB75" s="47"/>
      <c r="AC75" s="47"/>
    </row>
    <row r="76" spans="1:29" s="191" customFormat="1" ht="22.8">
      <c r="A76" s="15"/>
      <c r="C76" s="345"/>
      <c r="D76" s="10" t="s">
        <v>586</v>
      </c>
      <c r="E76" s="6" t="s">
        <v>447</v>
      </c>
      <c r="F76" s="383" t="s">
        <v>418</v>
      </c>
      <c r="G76" s="641">
        <f>151.75-4631.15</f>
        <v>-4479.3999999999996</v>
      </c>
      <c r="H76" s="324" t="s">
        <v>591</v>
      </c>
      <c r="I76" s="446"/>
      <c r="K76" s="484"/>
      <c r="P76" s="484"/>
      <c r="S76" s="455"/>
      <c r="Y76" s="47"/>
      <c r="Z76" s="47"/>
      <c r="AA76" s="47"/>
      <c r="AB76" s="47"/>
      <c r="AC76" s="47"/>
    </row>
    <row r="77" spans="1:29" s="191" customFormat="1" ht="22.8">
      <c r="A77" s="15"/>
      <c r="C77" s="345"/>
      <c r="D77" s="10" t="s">
        <v>587</v>
      </c>
      <c r="E77" s="7" t="s">
        <v>448</v>
      </c>
      <c r="F77" s="383" t="s">
        <v>418</v>
      </c>
      <c r="G77" s="641">
        <v>0</v>
      </c>
      <c r="H77" s="324"/>
      <c r="I77" s="446"/>
      <c r="K77" s="484"/>
      <c r="P77" s="484"/>
      <c r="S77" s="455"/>
      <c r="Y77" s="47"/>
      <c r="Z77" s="47"/>
      <c r="AA77" s="47"/>
      <c r="AB77" s="47"/>
      <c r="AC77" s="47"/>
    </row>
    <row r="78" spans="1:29" s="191" customFormat="1" ht="34.200000000000003">
      <c r="A78" s="15"/>
      <c r="C78" s="345"/>
      <c r="D78" s="10" t="s">
        <v>31</v>
      </c>
      <c r="E78" s="269" t="s">
        <v>348</v>
      </c>
      <c r="F78" s="383" t="s">
        <v>251</v>
      </c>
      <c r="G78" s="679" t="s">
        <v>2866</v>
      </c>
      <c r="H78" s="324" t="s">
        <v>592</v>
      </c>
      <c r="I78" s="446"/>
      <c r="K78" s="484"/>
      <c r="P78" s="484"/>
      <c r="S78" s="455"/>
      <c r="Y78" s="47"/>
      <c r="Z78" s="47"/>
      <c r="AA78" s="47"/>
      <c r="AB78" s="47"/>
      <c r="AC78" s="47"/>
    </row>
    <row r="79" spans="1:29" s="478" customFormat="1" ht="45.6">
      <c r="A79" s="572"/>
      <c r="C79" s="345"/>
      <c r="D79" s="10" t="s">
        <v>32</v>
      </c>
      <c r="E79" s="575" t="s">
        <v>593</v>
      </c>
      <c r="F79" s="567" t="s">
        <v>594</v>
      </c>
      <c r="G79" s="641">
        <v>0</v>
      </c>
      <c r="H79" s="324" t="s">
        <v>595</v>
      </c>
      <c r="I79" s="446"/>
      <c r="K79" s="484"/>
      <c r="P79" s="484"/>
      <c r="S79" s="455"/>
      <c r="Y79" s="47"/>
      <c r="Z79" s="47"/>
      <c r="AA79" s="47"/>
      <c r="AB79" s="47"/>
      <c r="AC79" s="47"/>
    </row>
    <row r="80" spans="1:29" s="394" customFormat="1" ht="4.2" hidden="1">
      <c r="A80" s="705"/>
      <c r="B80" s="484"/>
      <c r="C80" s="708"/>
      <c r="D80" s="591" t="s">
        <v>366</v>
      </c>
      <c r="E80" s="611"/>
      <c r="F80" s="707"/>
      <c r="G80" s="585"/>
      <c r="H80" s="598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590"/>
      <c r="T80" s="484"/>
      <c r="U80" s="484"/>
      <c r="V80" s="484"/>
      <c r="W80" s="484"/>
      <c r="X80" s="484"/>
      <c r="Y80" s="395"/>
      <c r="Z80" s="395"/>
      <c r="AA80" s="395"/>
      <c r="AB80" s="395"/>
      <c r="AC80" s="395"/>
    </row>
    <row r="81" spans="1:29" s="633" customFormat="1" ht="22.8">
      <c r="A81" s="706"/>
      <c r="B81" s="637"/>
      <c r="C81" s="169"/>
      <c r="D81" s="453"/>
      <c r="E81" s="613" t="s">
        <v>620</v>
      </c>
      <c r="F81" s="325"/>
      <c r="G81" s="327"/>
      <c r="H81" s="451" t="s">
        <v>777</v>
      </c>
      <c r="I81" s="446"/>
      <c r="J81" s="637"/>
      <c r="K81" s="484"/>
      <c r="L81" s="637"/>
      <c r="M81" s="637"/>
      <c r="N81" s="637"/>
      <c r="O81" s="637"/>
      <c r="P81" s="484"/>
      <c r="Q81" s="637"/>
      <c r="R81" s="637"/>
      <c r="S81" s="455"/>
      <c r="T81" s="637"/>
      <c r="U81" s="637"/>
      <c r="V81" s="637"/>
      <c r="W81" s="637"/>
      <c r="X81" s="637"/>
      <c r="Y81" s="635"/>
      <c r="Z81" s="635"/>
      <c r="AA81" s="635"/>
      <c r="AB81" s="635"/>
      <c r="AC81" s="635"/>
    </row>
    <row r="82" spans="1:29" s="478" customFormat="1" ht="22.8">
      <c r="A82" s="572"/>
      <c r="C82" s="345"/>
      <c r="D82" s="10" t="s">
        <v>349</v>
      </c>
      <c r="E82" s="570" t="s">
        <v>596</v>
      </c>
      <c r="F82" s="567" t="s">
        <v>594</v>
      </c>
      <c r="G82" s="641">
        <v>137.5</v>
      </c>
      <c r="H82" s="324" t="s">
        <v>597</v>
      </c>
      <c r="I82" s="446"/>
      <c r="K82" s="484"/>
      <c r="P82" s="484"/>
      <c r="S82" s="455"/>
      <c r="Y82" s="47"/>
      <c r="Z82" s="47"/>
      <c r="AA82" s="47"/>
      <c r="AB82" s="47"/>
      <c r="AC82" s="47"/>
    </row>
    <row r="83" spans="1:29" s="478" customFormat="1" ht="22.8">
      <c r="A83" s="572"/>
      <c r="C83" s="345"/>
      <c r="D83" s="10" t="s">
        <v>350</v>
      </c>
      <c r="E83" s="570" t="s">
        <v>599</v>
      </c>
      <c r="F83" s="567" t="s">
        <v>598</v>
      </c>
      <c r="G83" s="3">
        <v>0</v>
      </c>
      <c r="H83" s="324" t="s">
        <v>605</v>
      </c>
      <c r="I83" s="446"/>
      <c r="K83" s="484"/>
      <c r="P83" s="484"/>
      <c r="S83" s="455"/>
      <c r="Y83" s="47"/>
      <c r="Z83" s="47"/>
      <c r="AA83" s="47"/>
      <c r="AB83" s="47"/>
      <c r="AC83" s="47"/>
    </row>
    <row r="84" spans="1:29" s="478" customFormat="1" ht="18.600000000000001">
      <c r="A84" s="572"/>
      <c r="C84" s="345"/>
      <c r="D84" s="10" t="s">
        <v>413</v>
      </c>
      <c r="E84" s="570" t="s">
        <v>600</v>
      </c>
      <c r="F84" s="567" t="s">
        <v>598</v>
      </c>
      <c r="G84" s="3">
        <v>325.77498000000003</v>
      </c>
      <c r="H84" s="324" t="s">
        <v>606</v>
      </c>
      <c r="I84" s="446"/>
      <c r="K84" s="484"/>
      <c r="P84" s="484"/>
      <c r="S84" s="455"/>
      <c r="Y84" s="47"/>
      <c r="Z84" s="47"/>
      <c r="AA84" s="47"/>
      <c r="AB84" s="47"/>
      <c r="AC84" s="47"/>
    </row>
    <row r="85" spans="1:29" s="478" customFormat="1" ht="34.200000000000003">
      <c r="A85" s="572"/>
      <c r="C85" s="345"/>
      <c r="D85" s="10" t="s">
        <v>351</v>
      </c>
      <c r="E85" s="570" t="s">
        <v>603</v>
      </c>
      <c r="F85" s="567" t="s">
        <v>598</v>
      </c>
      <c r="G85" s="3">
        <v>278.49599999999998</v>
      </c>
      <c r="H85" s="324" t="s">
        <v>607</v>
      </c>
      <c r="I85" s="446"/>
      <c r="K85" s="484"/>
      <c r="P85" s="484"/>
      <c r="S85" s="455"/>
      <c r="Y85" s="47"/>
      <c r="Z85" s="47"/>
      <c r="AA85" s="47"/>
      <c r="AB85" s="47"/>
      <c r="AC85" s="47"/>
    </row>
    <row r="86" spans="1:29" s="478" customFormat="1" ht="18.600000000000001">
      <c r="A86" s="572"/>
      <c r="C86" s="345"/>
      <c r="D86" s="10" t="s">
        <v>449</v>
      </c>
      <c r="E86" s="571" t="s">
        <v>601</v>
      </c>
      <c r="F86" s="567" t="s">
        <v>598</v>
      </c>
      <c r="G86" s="3">
        <v>116.65600000000001</v>
      </c>
      <c r="H86" s="324"/>
      <c r="I86" s="446"/>
      <c r="K86" s="484"/>
      <c r="P86" s="484"/>
      <c r="S86" s="455"/>
      <c r="Y86" s="47"/>
      <c r="Z86" s="47"/>
      <c r="AA86" s="47"/>
      <c r="AB86" s="47"/>
      <c r="AC86" s="47"/>
    </row>
    <row r="87" spans="1:29" s="478" customFormat="1" ht="45.6">
      <c r="A87" s="572"/>
      <c r="C87" s="345"/>
      <c r="D87" s="10" t="s">
        <v>604</v>
      </c>
      <c r="E87" s="607" t="s">
        <v>602</v>
      </c>
      <c r="F87" s="567" t="s">
        <v>598</v>
      </c>
      <c r="G87" s="3">
        <v>0</v>
      </c>
      <c r="H87" s="324"/>
      <c r="I87" s="446"/>
      <c r="K87" s="484"/>
      <c r="P87" s="484"/>
      <c r="S87" s="455"/>
      <c r="Y87" s="47"/>
      <c r="Z87" s="47"/>
      <c r="AA87" s="47"/>
      <c r="AB87" s="47"/>
      <c r="AC87" s="47"/>
    </row>
    <row r="88" spans="1:29" s="478" customFormat="1" ht="22.8">
      <c r="A88" s="572"/>
      <c r="C88" s="345"/>
      <c r="D88" s="10" t="s">
        <v>450</v>
      </c>
      <c r="E88" s="570" t="s">
        <v>608</v>
      </c>
      <c r="F88" s="567" t="s">
        <v>598</v>
      </c>
      <c r="G88" s="3">
        <v>161.84</v>
      </c>
      <c r="H88" s="324"/>
      <c r="I88" s="446"/>
      <c r="K88" s="484"/>
      <c r="P88" s="484"/>
      <c r="S88" s="455"/>
      <c r="Y88" s="47"/>
      <c r="Z88" s="47"/>
      <c r="AA88" s="47"/>
      <c r="AB88" s="47"/>
      <c r="AC88" s="47"/>
    </row>
    <row r="89" spans="1:29" s="478" customFormat="1" ht="22.8" hidden="1">
      <c r="A89" s="572"/>
      <c r="C89" s="345"/>
      <c r="D89" s="10" t="s">
        <v>352</v>
      </c>
      <c r="E89" s="575" t="s">
        <v>609</v>
      </c>
      <c r="F89" s="567" t="s">
        <v>610</v>
      </c>
      <c r="G89" s="653"/>
      <c r="H89" s="324"/>
      <c r="I89" s="446"/>
      <c r="K89" s="484"/>
      <c r="P89" s="484"/>
      <c r="S89" s="455"/>
      <c r="Y89" s="47"/>
      <c r="Z89" s="47"/>
      <c r="AA89" s="47"/>
      <c r="AB89" s="47"/>
      <c r="AC89" s="47"/>
    </row>
    <row r="90" spans="1:29" s="478" customFormat="1" ht="22.8">
      <c r="A90" s="572"/>
      <c r="C90" s="345"/>
      <c r="D90" s="10" t="s">
        <v>353</v>
      </c>
      <c r="E90" s="575" t="s">
        <v>611</v>
      </c>
      <c r="F90" s="567" t="s">
        <v>612</v>
      </c>
      <c r="G90" s="641">
        <v>47.279000000000003</v>
      </c>
      <c r="H90" s="324"/>
      <c r="I90" s="446"/>
      <c r="K90" s="484"/>
      <c r="P90" s="484"/>
      <c r="S90" s="455"/>
      <c r="Y90" s="47"/>
      <c r="Z90" s="47"/>
      <c r="AA90" s="47"/>
      <c r="AB90" s="47"/>
      <c r="AC90" s="47"/>
    </row>
    <row r="91" spans="1:29" s="478" customFormat="1" ht="22.8">
      <c r="A91" s="572"/>
      <c r="C91" s="345"/>
      <c r="D91" s="10" t="s">
        <v>614</v>
      </c>
      <c r="E91" s="570" t="s">
        <v>613</v>
      </c>
      <c r="F91" s="567" t="s">
        <v>612</v>
      </c>
      <c r="G91" s="641">
        <v>49.481000000000002</v>
      </c>
      <c r="H91" s="324" t="s">
        <v>615</v>
      </c>
      <c r="I91" s="446"/>
      <c r="K91" s="484"/>
      <c r="P91" s="484"/>
      <c r="S91" s="455"/>
      <c r="Y91" s="47"/>
      <c r="Z91" s="47"/>
      <c r="AA91" s="47"/>
      <c r="AB91" s="47"/>
      <c r="AC91" s="47"/>
    </row>
    <row r="92" spans="1:29" s="474" customFormat="1" ht="22.8">
      <c r="A92" s="572"/>
      <c r="B92" s="478"/>
      <c r="C92" s="345"/>
      <c r="D92" s="10" t="s">
        <v>354</v>
      </c>
      <c r="E92" s="575" t="s">
        <v>356</v>
      </c>
      <c r="F92" s="567" t="s">
        <v>534</v>
      </c>
      <c r="G92" s="641">
        <f>27+10.5+7</f>
        <v>44.5</v>
      </c>
      <c r="H92" s="324"/>
      <c r="I92" s="446"/>
      <c r="J92" s="478"/>
      <c r="K92" s="484"/>
      <c r="L92" s="478"/>
      <c r="M92" s="478"/>
      <c r="N92" s="478"/>
      <c r="O92" s="478"/>
      <c r="P92" s="484"/>
      <c r="Q92" s="478"/>
      <c r="R92" s="478"/>
      <c r="S92" s="455"/>
      <c r="T92" s="478"/>
      <c r="U92" s="478"/>
      <c r="V92" s="478"/>
      <c r="W92" s="478"/>
      <c r="X92" s="478"/>
      <c r="Y92" s="47"/>
      <c r="Z92" s="47"/>
      <c r="AA92" s="47"/>
      <c r="AB92" s="47"/>
      <c r="AC92" s="47"/>
    </row>
    <row r="93" spans="1:29" s="474" customFormat="1" ht="22.8">
      <c r="A93" s="572"/>
      <c r="B93" s="478"/>
      <c r="C93" s="345"/>
      <c r="D93" s="10" t="s">
        <v>355</v>
      </c>
      <c r="E93" s="575" t="s">
        <v>616</v>
      </c>
      <c r="F93" s="567" t="s">
        <v>534</v>
      </c>
      <c r="G93" s="641">
        <f>9</f>
        <v>9</v>
      </c>
      <c r="H93" s="324"/>
      <c r="I93" s="446"/>
      <c r="J93" s="478"/>
      <c r="K93" s="484"/>
      <c r="L93" s="478"/>
      <c r="M93" s="478"/>
      <c r="N93" s="478"/>
      <c r="O93" s="478"/>
      <c r="P93" s="484"/>
      <c r="Q93" s="478"/>
      <c r="R93" s="478"/>
      <c r="S93" s="455"/>
      <c r="T93" s="478"/>
      <c r="U93" s="478"/>
      <c r="V93" s="478"/>
      <c r="W93" s="478"/>
      <c r="X93" s="478"/>
      <c r="Y93" s="47"/>
      <c r="Z93" s="47"/>
      <c r="AA93" s="47"/>
      <c r="AB93" s="47"/>
      <c r="AC93" s="47"/>
    </row>
    <row r="94" spans="1:29" ht="57" hidden="1">
      <c r="C94" s="345"/>
      <c r="D94" s="10" t="s">
        <v>357</v>
      </c>
      <c r="E94" s="575" t="s">
        <v>617</v>
      </c>
      <c r="F94" s="567" t="s">
        <v>618</v>
      </c>
      <c r="G94" s="737"/>
      <c r="H94" s="324" t="s">
        <v>619</v>
      </c>
      <c r="I94" s="446"/>
    </row>
    <row r="95" spans="1:29" s="394" customFormat="1" ht="4.2" hidden="1">
      <c r="A95" s="392"/>
      <c r="B95" s="484"/>
      <c r="C95" s="407"/>
      <c r="D95" s="623" t="s">
        <v>520</v>
      </c>
      <c r="E95" s="622"/>
      <c r="F95" s="600"/>
      <c r="G95" s="585"/>
      <c r="H95" s="598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590"/>
      <c r="T95" s="484"/>
      <c r="U95" s="484"/>
      <c r="V95" s="484"/>
      <c r="W95" s="484"/>
      <c r="X95" s="484"/>
      <c r="Y95" s="395"/>
      <c r="Z95" s="395"/>
      <c r="AA95" s="395"/>
      <c r="AB95" s="395"/>
      <c r="AC95" s="395"/>
    </row>
    <row r="96" spans="1:29" ht="22.8" hidden="1">
      <c r="C96" s="169"/>
      <c r="D96" s="453"/>
      <c r="E96" s="613" t="s">
        <v>620</v>
      </c>
      <c r="F96" s="325"/>
      <c r="G96" s="327"/>
      <c r="H96" s="451" t="s">
        <v>622</v>
      </c>
      <c r="I96" s="446"/>
    </row>
    <row r="97" spans="1:29" s="474" customFormat="1" ht="45.6">
      <c r="A97" s="572"/>
      <c r="B97" s="478"/>
      <c r="C97" s="345"/>
      <c r="D97" s="10" t="s">
        <v>623</v>
      </c>
      <c r="E97" s="575" t="s">
        <v>624</v>
      </c>
      <c r="F97" s="567" t="s">
        <v>664</v>
      </c>
      <c r="G97" s="3">
        <v>0</v>
      </c>
      <c r="H97" s="324" t="s">
        <v>625</v>
      </c>
      <c r="I97" s="446"/>
      <c r="J97" s="478"/>
      <c r="K97" s="484"/>
      <c r="L97" s="478"/>
      <c r="M97" s="478"/>
      <c r="N97" s="478"/>
      <c r="O97" s="478"/>
      <c r="P97" s="484"/>
      <c r="Q97" s="478"/>
      <c r="R97" s="478"/>
      <c r="S97" s="455"/>
      <c r="T97" s="478"/>
      <c r="U97" s="478"/>
      <c r="V97" s="478"/>
      <c r="W97" s="478"/>
      <c r="X97" s="478"/>
      <c r="Y97" s="47"/>
      <c r="Z97" s="47"/>
      <c r="AA97" s="47"/>
      <c r="AB97" s="47"/>
      <c r="AC97" s="47"/>
    </row>
    <row r="98" spans="1:29" s="394" customFormat="1" ht="4.2" hidden="1">
      <c r="A98" s="392"/>
      <c r="B98" s="484"/>
      <c r="C98" s="407"/>
      <c r="D98" s="591" t="s">
        <v>626</v>
      </c>
      <c r="E98" s="611"/>
      <c r="F98" s="600"/>
      <c r="G98" s="585"/>
      <c r="H98" s="598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590"/>
      <c r="T98" s="484"/>
      <c r="U98" s="484"/>
      <c r="V98" s="484"/>
      <c r="W98" s="484"/>
      <c r="X98" s="484"/>
      <c r="Y98" s="395"/>
      <c r="Z98" s="395"/>
      <c r="AA98" s="395"/>
      <c r="AB98" s="395"/>
      <c r="AC98" s="395"/>
    </row>
    <row r="99" spans="1:29" s="474" customFormat="1" ht="22.8">
      <c r="A99" s="572"/>
      <c r="B99" s="478"/>
      <c r="C99" s="169"/>
      <c r="D99" s="453"/>
      <c r="E99" s="613" t="s">
        <v>620</v>
      </c>
      <c r="F99" s="325"/>
      <c r="G99" s="327"/>
      <c r="H99" s="451" t="s">
        <v>667</v>
      </c>
      <c r="I99" s="446"/>
      <c r="J99" s="478"/>
      <c r="K99" s="484"/>
      <c r="L99" s="478"/>
      <c r="M99" s="478"/>
      <c r="N99" s="478"/>
      <c r="O99" s="478"/>
      <c r="P99" s="484"/>
      <c r="Q99" s="478"/>
      <c r="R99" s="478"/>
      <c r="S99" s="455"/>
      <c r="T99" s="478"/>
      <c r="U99" s="478"/>
      <c r="V99" s="478"/>
      <c r="W99" s="478"/>
      <c r="X99" s="478"/>
      <c r="Y99" s="47"/>
      <c r="Z99" s="47"/>
      <c r="AA99" s="47"/>
      <c r="AB99" s="47"/>
      <c r="AC99" s="47"/>
    </row>
    <row r="100" spans="1:29" s="474" customFormat="1" ht="34.200000000000003">
      <c r="A100" s="572"/>
      <c r="B100" s="478"/>
      <c r="C100" s="345"/>
      <c r="D100" s="10" t="s">
        <v>627</v>
      </c>
      <c r="E100" s="575" t="s">
        <v>628</v>
      </c>
      <c r="F100" s="567" t="s">
        <v>664</v>
      </c>
      <c r="G100" s="3">
        <v>0</v>
      </c>
      <c r="H100" s="324" t="s">
        <v>665</v>
      </c>
      <c r="I100" s="446"/>
      <c r="J100" s="478"/>
      <c r="K100" s="484"/>
      <c r="L100" s="478"/>
      <c r="M100" s="478"/>
      <c r="N100" s="478"/>
      <c r="O100" s="478"/>
      <c r="P100" s="484"/>
      <c r="Q100" s="478"/>
      <c r="R100" s="478"/>
      <c r="S100" s="455"/>
      <c r="T100" s="478"/>
      <c r="U100" s="478"/>
      <c r="V100" s="478"/>
      <c r="W100" s="478"/>
      <c r="X100" s="478"/>
      <c r="Y100" s="47"/>
      <c r="Z100" s="47"/>
      <c r="AA100" s="47"/>
      <c r="AB100" s="47"/>
      <c r="AC100" s="47"/>
    </row>
    <row r="101" spans="1:29" s="394" customFormat="1" ht="4.2" hidden="1">
      <c r="A101" s="392"/>
      <c r="B101" s="484"/>
      <c r="C101" s="407"/>
      <c r="D101" s="591" t="s">
        <v>683</v>
      </c>
      <c r="E101" s="611"/>
      <c r="F101" s="600"/>
      <c r="G101" s="585"/>
      <c r="H101" s="598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590"/>
      <c r="T101" s="484"/>
      <c r="U101" s="484"/>
      <c r="V101" s="484"/>
      <c r="W101" s="484"/>
      <c r="X101" s="484"/>
      <c r="Y101" s="395"/>
      <c r="Z101" s="395"/>
      <c r="AA101" s="395"/>
      <c r="AB101" s="395"/>
      <c r="AC101" s="395"/>
    </row>
    <row r="102" spans="1:29" s="474" customFormat="1" ht="22.8">
      <c r="A102" s="572"/>
      <c r="B102" s="478"/>
      <c r="C102" s="169"/>
      <c r="D102" s="453"/>
      <c r="E102" s="613" t="s">
        <v>620</v>
      </c>
      <c r="F102" s="325"/>
      <c r="G102" s="327"/>
      <c r="H102" s="451" t="s">
        <v>666</v>
      </c>
      <c r="I102" s="446"/>
      <c r="J102" s="478"/>
      <c r="K102" s="484"/>
      <c r="L102" s="478"/>
      <c r="M102" s="478"/>
      <c r="N102" s="478"/>
      <c r="O102" s="478"/>
      <c r="P102" s="484"/>
      <c r="Q102" s="478"/>
      <c r="R102" s="478"/>
      <c r="S102" s="455"/>
      <c r="T102" s="478"/>
      <c r="U102" s="478"/>
      <c r="V102" s="478"/>
      <c r="W102" s="478"/>
      <c r="X102" s="478"/>
      <c r="Y102" s="47"/>
      <c r="Z102" s="47"/>
      <c r="AA102" s="47"/>
      <c r="AB102" s="47"/>
      <c r="AC102" s="47"/>
    </row>
    <row r="103" spans="1:29" s="633" customFormat="1" ht="34.200000000000003">
      <c r="A103" s="638"/>
      <c r="B103" s="637"/>
      <c r="C103" s="345"/>
      <c r="D103" s="10" t="s">
        <v>668</v>
      </c>
      <c r="E103" s="643" t="s">
        <v>673</v>
      </c>
      <c r="F103" s="639" t="s">
        <v>678</v>
      </c>
      <c r="G103" s="641">
        <v>2E-3</v>
      </c>
      <c r="H103" s="324" t="s">
        <v>680</v>
      </c>
      <c r="I103" s="446"/>
      <c r="J103" s="637"/>
      <c r="K103" s="484"/>
      <c r="L103" s="637"/>
      <c r="M103" s="637"/>
      <c r="N103" s="637"/>
      <c r="O103" s="637"/>
      <c r="P103" s="484"/>
      <c r="Q103" s="637"/>
      <c r="R103" s="637"/>
      <c r="S103" s="455"/>
      <c r="T103" s="637"/>
      <c r="U103" s="637"/>
      <c r="V103" s="637"/>
      <c r="W103" s="637"/>
      <c r="X103" s="637"/>
      <c r="Y103" s="635"/>
      <c r="Z103" s="635"/>
      <c r="AA103" s="635"/>
      <c r="AB103" s="635"/>
      <c r="AC103" s="635"/>
    </row>
    <row r="104" spans="1:29" s="633" customFormat="1" ht="34.200000000000003">
      <c r="A104" s="638"/>
      <c r="B104" s="637"/>
      <c r="C104" s="345"/>
      <c r="D104" s="10" t="s">
        <v>669</v>
      </c>
      <c r="E104" s="643" t="s">
        <v>674</v>
      </c>
      <c r="F104" s="639" t="s">
        <v>679</v>
      </c>
      <c r="G104" s="641">
        <v>0.04</v>
      </c>
      <c r="H104" s="324" t="s">
        <v>680</v>
      </c>
      <c r="I104" s="446"/>
      <c r="J104" s="637"/>
      <c r="K104" s="484"/>
      <c r="L104" s="637"/>
      <c r="M104" s="637"/>
      <c r="N104" s="637"/>
      <c r="O104" s="637"/>
      <c r="P104" s="484"/>
      <c r="Q104" s="637"/>
      <c r="R104" s="637"/>
      <c r="S104" s="455"/>
      <c r="T104" s="637"/>
      <c r="U104" s="637"/>
      <c r="V104" s="637"/>
      <c r="W104" s="637"/>
      <c r="X104" s="637"/>
      <c r="Y104" s="635"/>
      <c r="Z104" s="635"/>
      <c r="AA104" s="635"/>
      <c r="AB104" s="635"/>
      <c r="AC104" s="635"/>
    </row>
    <row r="105" spans="1:29" s="633" customFormat="1" ht="68.400000000000006">
      <c r="A105" s="638"/>
      <c r="B105" s="637"/>
      <c r="C105" s="345"/>
      <c r="D105" s="10" t="s">
        <v>670</v>
      </c>
      <c r="E105" s="643" t="s">
        <v>675</v>
      </c>
      <c r="F105" s="639" t="s">
        <v>251</v>
      </c>
      <c r="G105" s="729"/>
      <c r="H105" s="324" t="s">
        <v>469</v>
      </c>
      <c r="I105" s="446"/>
      <c r="J105" s="637"/>
      <c r="K105" s="484"/>
      <c r="L105" s="637"/>
      <c r="M105" s="637"/>
      <c r="N105" s="637"/>
      <c r="O105" s="637"/>
      <c r="P105" s="484"/>
      <c r="Q105" s="637"/>
      <c r="R105" s="637"/>
      <c r="S105" s="455"/>
      <c r="T105" s="637"/>
      <c r="U105" s="637"/>
      <c r="V105" s="637"/>
      <c r="W105" s="637"/>
      <c r="X105" s="637"/>
      <c r="Y105" s="635"/>
      <c r="Z105" s="635"/>
      <c r="AA105" s="635"/>
      <c r="AB105" s="635"/>
      <c r="AC105" s="635"/>
    </row>
    <row r="106" spans="1:29" s="633" customFormat="1" ht="22.8">
      <c r="A106" s="638"/>
      <c r="B106" s="637"/>
      <c r="C106" s="345"/>
      <c r="D106" s="10" t="s">
        <v>672</v>
      </c>
      <c r="E106" s="642" t="s">
        <v>676</v>
      </c>
      <c r="F106" s="639" t="s">
        <v>251</v>
      </c>
      <c r="G106" s="729"/>
      <c r="H106" s="324" t="s">
        <v>469</v>
      </c>
      <c r="I106" s="446"/>
      <c r="J106" s="637"/>
      <c r="K106" s="484"/>
      <c r="L106" s="637"/>
      <c r="M106" s="637"/>
      <c r="N106" s="637"/>
      <c r="O106" s="637"/>
      <c r="P106" s="484"/>
      <c r="Q106" s="637"/>
      <c r="R106" s="637"/>
      <c r="S106" s="455"/>
      <c r="T106" s="637"/>
      <c r="U106" s="637"/>
      <c r="V106" s="637"/>
      <c r="W106" s="637"/>
      <c r="X106" s="637"/>
      <c r="Y106" s="635"/>
      <c r="Z106" s="635"/>
      <c r="AA106" s="635"/>
      <c r="AB106" s="635"/>
      <c r="AC106" s="635"/>
    </row>
    <row r="107" spans="1:29" s="633" customFormat="1" ht="22.8">
      <c r="A107" s="638"/>
      <c r="B107" s="637"/>
      <c r="C107" s="345"/>
      <c r="D107" s="10" t="s">
        <v>671</v>
      </c>
      <c r="E107" s="642" t="s">
        <v>677</v>
      </c>
      <c r="F107" s="639" t="s">
        <v>251</v>
      </c>
      <c r="G107" s="729"/>
      <c r="H107" s="324" t="s">
        <v>469</v>
      </c>
      <c r="I107" s="446"/>
      <c r="J107" s="637"/>
      <c r="K107" s="484"/>
      <c r="L107" s="637"/>
      <c r="M107" s="637"/>
      <c r="N107" s="637"/>
      <c r="O107" s="637"/>
      <c r="P107" s="484"/>
      <c r="Q107" s="637"/>
      <c r="R107" s="637"/>
      <c r="S107" s="455"/>
      <c r="T107" s="637"/>
      <c r="U107" s="637"/>
      <c r="V107" s="637"/>
      <c r="W107" s="637"/>
      <c r="X107" s="637"/>
      <c r="Y107" s="635"/>
      <c r="Z107" s="635"/>
      <c r="AA107" s="635"/>
      <c r="AB107" s="635"/>
      <c r="AC107" s="635"/>
    </row>
    <row r="108" spans="1:29" s="394" customFormat="1" ht="4.2" hidden="1">
      <c r="A108" s="392"/>
      <c r="B108" s="484"/>
      <c r="C108" s="407"/>
      <c r="D108" s="627"/>
      <c r="E108" s="626"/>
      <c r="F108" s="625"/>
      <c r="G108" s="624"/>
      <c r="H108" s="62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590"/>
      <c r="T108" s="484"/>
      <c r="U108" s="484"/>
      <c r="V108" s="484"/>
      <c r="W108" s="484"/>
      <c r="X108" s="484"/>
      <c r="Y108" s="395"/>
      <c r="Z108" s="395"/>
      <c r="AA108" s="395"/>
      <c r="AB108" s="395"/>
      <c r="AC108" s="395"/>
    </row>
    <row r="109" spans="1:29" ht="10.5" customHeight="1">
      <c r="C109" s="345"/>
    </row>
    <row r="110" spans="1:29" ht="12.6">
      <c r="C110" s="345"/>
      <c r="D110" s="621">
        <v>1</v>
      </c>
      <c r="E110" s="823" t="s">
        <v>685</v>
      </c>
      <c r="F110" s="823"/>
      <c r="G110" s="823"/>
      <c r="H110" s="391"/>
    </row>
    <row r="111" spans="1:29" s="394" customFormat="1" ht="11.4">
      <c r="A111" s="392"/>
      <c r="B111" s="301"/>
      <c r="C111" s="393"/>
      <c r="E111" s="640" t="s">
        <v>686</v>
      </c>
      <c r="F111" s="633"/>
      <c r="G111" s="633"/>
      <c r="I111" s="191"/>
      <c r="J111" s="191"/>
      <c r="K111" s="484"/>
      <c r="L111" s="191"/>
      <c r="M111" s="191"/>
      <c r="N111" s="191"/>
      <c r="O111" s="191"/>
      <c r="P111" s="484"/>
      <c r="Q111" s="191"/>
      <c r="R111" s="191"/>
      <c r="S111" s="455"/>
      <c r="T111" s="191"/>
      <c r="U111" s="191"/>
      <c r="V111" s="191"/>
      <c r="W111" s="191"/>
      <c r="X111" s="191"/>
      <c r="Y111" s="47"/>
      <c r="Z111" s="395"/>
      <c r="AA111" s="395"/>
      <c r="AB111" s="395"/>
      <c r="AC111" s="395"/>
    </row>
    <row r="112" spans="1:29" s="394" customFormat="1" ht="10.5" customHeight="1">
      <c r="A112" s="392"/>
      <c r="B112" s="301"/>
      <c r="C112" s="393"/>
      <c r="I112" s="191"/>
      <c r="J112" s="191"/>
      <c r="K112" s="484"/>
      <c r="L112" s="191"/>
      <c r="M112" s="191"/>
      <c r="N112" s="191"/>
      <c r="O112" s="191"/>
      <c r="P112" s="484"/>
      <c r="Q112" s="191"/>
      <c r="R112" s="191"/>
      <c r="S112" s="455"/>
      <c r="T112" s="191"/>
      <c r="U112" s="191"/>
      <c r="V112" s="191"/>
      <c r="W112" s="191"/>
      <c r="X112" s="191"/>
      <c r="Y112" s="47"/>
      <c r="Z112" s="395"/>
      <c r="AA112" s="395"/>
      <c r="AB112" s="395"/>
      <c r="AC112" s="395"/>
    </row>
    <row r="113" spans="1:29" s="394" customFormat="1" ht="10.5" customHeight="1">
      <c r="A113" s="392"/>
      <c r="B113" s="301"/>
      <c r="C113" s="393"/>
      <c r="I113" s="191"/>
      <c r="J113" s="191"/>
      <c r="K113" s="484"/>
      <c r="L113" s="191"/>
      <c r="M113" s="191"/>
      <c r="N113" s="191"/>
      <c r="O113" s="191"/>
      <c r="P113" s="484"/>
      <c r="Q113" s="191"/>
      <c r="R113" s="191"/>
      <c r="S113" s="455"/>
      <c r="T113" s="191"/>
      <c r="U113" s="191"/>
      <c r="V113" s="191"/>
      <c r="W113" s="191"/>
      <c r="X113" s="191"/>
      <c r="Y113" s="47"/>
      <c r="Z113" s="395"/>
      <c r="AA113" s="395"/>
      <c r="AB113" s="395"/>
      <c r="AC113" s="395"/>
    </row>
    <row r="114" spans="1:29" s="394" customFormat="1" ht="10.5" customHeight="1">
      <c r="A114" s="392"/>
      <c r="B114" s="301"/>
      <c r="C114" s="393"/>
      <c r="G114" s="395" t="str">
        <f>IF(G29-G30 &lt;&gt;G70,"WARNING","")</f>
        <v>WARNING</v>
      </c>
      <c r="I114" s="191"/>
      <c r="J114" s="191"/>
      <c r="K114" s="484"/>
      <c r="L114" s="191"/>
      <c r="M114" s="191"/>
      <c r="N114" s="191"/>
      <c r="O114" s="191"/>
      <c r="P114" s="484"/>
      <c r="Q114" s="191"/>
      <c r="R114" s="191"/>
      <c r="S114" s="455"/>
      <c r="T114" s="191"/>
      <c r="U114" s="191"/>
      <c r="V114" s="191"/>
      <c r="W114" s="191"/>
      <c r="X114" s="191"/>
      <c r="Y114" s="47"/>
      <c r="Z114" s="395"/>
      <c r="AA114" s="395"/>
      <c r="AB114" s="395"/>
      <c r="AC114" s="395"/>
    </row>
    <row r="115" spans="1:29" s="394" customFormat="1" ht="10.5" customHeight="1">
      <c r="A115" s="392"/>
      <c r="B115" s="301"/>
      <c r="C115" s="393"/>
      <c r="I115" s="191"/>
      <c r="J115" s="191"/>
      <c r="K115" s="484"/>
      <c r="L115" s="191"/>
      <c r="M115" s="191"/>
      <c r="N115" s="191"/>
      <c r="O115" s="191"/>
      <c r="P115" s="484"/>
      <c r="Q115" s="191"/>
      <c r="R115" s="191"/>
      <c r="S115" s="455"/>
      <c r="T115" s="191"/>
      <c r="U115" s="191"/>
      <c r="V115" s="191"/>
      <c r="W115" s="191"/>
      <c r="X115" s="191"/>
      <c r="Y115" s="47"/>
      <c r="Z115" s="395"/>
      <c r="AA115" s="395"/>
      <c r="AB115" s="395"/>
      <c r="AC115" s="395"/>
    </row>
    <row r="116" spans="1:29" s="394" customFormat="1" ht="10.5" customHeight="1">
      <c r="A116" s="392"/>
      <c r="B116" s="301"/>
      <c r="C116" s="393"/>
      <c r="I116" s="191"/>
      <c r="J116" s="191"/>
      <c r="K116" s="484"/>
      <c r="L116" s="191"/>
      <c r="M116" s="191"/>
      <c r="N116" s="191"/>
      <c r="O116" s="191"/>
      <c r="P116" s="484"/>
      <c r="Q116" s="191"/>
      <c r="R116" s="191"/>
      <c r="S116" s="455"/>
      <c r="T116" s="191"/>
      <c r="U116" s="191"/>
      <c r="V116" s="191"/>
      <c r="W116" s="191"/>
      <c r="X116" s="191"/>
      <c r="Y116" s="47"/>
      <c r="Z116" s="395"/>
      <c r="AA116" s="395"/>
      <c r="AB116" s="395"/>
      <c r="AC116" s="395"/>
    </row>
    <row r="117" spans="1:29" s="394" customFormat="1" ht="10.5" customHeight="1">
      <c r="A117" s="392"/>
      <c r="B117" s="301"/>
      <c r="C117" s="393"/>
      <c r="I117" s="191"/>
      <c r="J117" s="191"/>
      <c r="K117" s="484"/>
      <c r="L117" s="191"/>
      <c r="M117" s="191"/>
      <c r="N117" s="191"/>
      <c r="O117" s="191"/>
      <c r="P117" s="484"/>
      <c r="Q117" s="191"/>
      <c r="R117" s="191"/>
      <c r="S117" s="455"/>
      <c r="T117" s="191"/>
      <c r="U117" s="191"/>
      <c r="V117" s="191"/>
      <c r="W117" s="191"/>
      <c r="X117" s="191"/>
      <c r="Y117" s="47"/>
      <c r="Z117" s="395"/>
      <c r="AA117" s="395"/>
      <c r="AB117" s="395"/>
      <c r="AC117" s="395"/>
    </row>
    <row r="118" spans="1:29" s="394" customFormat="1" ht="10.5" customHeight="1">
      <c r="A118" s="392"/>
      <c r="B118" s="301"/>
      <c r="C118" s="393"/>
      <c r="I118" s="191"/>
      <c r="J118" s="191"/>
      <c r="K118" s="484"/>
      <c r="L118" s="191"/>
      <c r="M118" s="191"/>
      <c r="N118" s="191"/>
      <c r="O118" s="191"/>
      <c r="P118" s="484"/>
      <c r="Q118" s="191"/>
      <c r="R118" s="191"/>
      <c r="S118" s="455"/>
      <c r="T118" s="191"/>
      <c r="U118" s="191"/>
      <c r="V118" s="191"/>
      <c r="W118" s="191"/>
      <c r="X118" s="191"/>
      <c r="Y118" s="47"/>
      <c r="Z118" s="395"/>
      <c r="AA118" s="395"/>
      <c r="AB118" s="395"/>
      <c r="AC118" s="395"/>
    </row>
    <row r="119" spans="1:29" s="394" customFormat="1" ht="10.5" customHeight="1">
      <c r="A119" s="392"/>
      <c r="B119" s="301"/>
      <c r="C119" s="393"/>
      <c r="I119" s="191"/>
      <c r="J119" s="191"/>
      <c r="K119" s="484"/>
      <c r="L119" s="191"/>
      <c r="M119" s="191"/>
      <c r="N119" s="191"/>
      <c r="O119" s="191"/>
      <c r="P119" s="484"/>
      <c r="Q119" s="191"/>
      <c r="R119" s="191"/>
      <c r="S119" s="455"/>
      <c r="T119" s="191"/>
      <c r="U119" s="191"/>
      <c r="V119" s="191"/>
      <c r="W119" s="191"/>
      <c r="X119" s="191"/>
      <c r="Y119" s="47"/>
      <c r="Z119" s="395"/>
      <c r="AA119" s="395"/>
      <c r="AB119" s="395"/>
      <c r="AC119" s="395"/>
    </row>
    <row r="120" spans="1:29" s="394" customFormat="1" ht="10.5" customHeight="1">
      <c r="A120" s="392"/>
      <c r="B120" s="301"/>
      <c r="C120" s="393"/>
      <c r="I120" s="191"/>
      <c r="J120" s="191"/>
      <c r="K120" s="484"/>
      <c r="L120" s="191"/>
      <c r="M120" s="191"/>
      <c r="N120" s="191"/>
      <c r="O120" s="191"/>
      <c r="P120" s="484"/>
      <c r="Q120" s="191"/>
      <c r="R120" s="191"/>
      <c r="S120" s="455"/>
      <c r="T120" s="191"/>
      <c r="U120" s="191"/>
      <c r="V120" s="191"/>
      <c r="W120" s="191"/>
      <c r="X120" s="191"/>
      <c r="Y120" s="47"/>
      <c r="Z120" s="395"/>
      <c r="AA120" s="395"/>
      <c r="AB120" s="395"/>
      <c r="AC120" s="395"/>
    </row>
    <row r="121" spans="1:29" s="394" customFormat="1" ht="10.5" customHeight="1">
      <c r="A121" s="392"/>
      <c r="B121" s="301"/>
      <c r="C121" s="393"/>
      <c r="I121" s="191"/>
      <c r="J121" s="191"/>
      <c r="K121" s="484"/>
      <c r="L121" s="191"/>
      <c r="M121" s="191"/>
      <c r="N121" s="191"/>
      <c r="O121" s="191"/>
      <c r="P121" s="484"/>
      <c r="Q121" s="191"/>
      <c r="R121" s="191"/>
      <c r="S121" s="455"/>
      <c r="T121" s="191"/>
      <c r="U121" s="191"/>
      <c r="V121" s="191"/>
      <c r="W121" s="191"/>
      <c r="X121" s="191"/>
      <c r="Y121" s="47"/>
      <c r="Z121" s="395"/>
      <c r="AA121" s="395"/>
      <c r="AB121" s="395"/>
      <c r="AC121" s="395"/>
    </row>
    <row r="122" spans="1:29" s="394" customFormat="1" ht="10.5" customHeight="1">
      <c r="A122" s="392"/>
      <c r="B122" s="301"/>
      <c r="C122" s="393"/>
      <c r="I122" s="191"/>
      <c r="J122" s="191"/>
      <c r="K122" s="484"/>
      <c r="L122" s="191"/>
      <c r="M122" s="191"/>
      <c r="N122" s="191"/>
      <c r="O122" s="191"/>
      <c r="P122" s="484"/>
      <c r="Q122" s="191"/>
      <c r="R122" s="191"/>
      <c r="S122" s="455"/>
      <c r="T122" s="191"/>
      <c r="U122" s="191"/>
      <c r="V122" s="191"/>
      <c r="W122" s="191"/>
      <c r="X122" s="191"/>
      <c r="Y122" s="47"/>
      <c r="Z122" s="395"/>
      <c r="AA122" s="395"/>
      <c r="AB122" s="395"/>
      <c r="AC122" s="395"/>
    </row>
    <row r="123" spans="1:29" s="394" customFormat="1" ht="10.5" customHeight="1">
      <c r="A123" s="392"/>
      <c r="B123" s="301"/>
      <c r="C123" s="393"/>
      <c r="I123" s="191"/>
      <c r="J123" s="191"/>
      <c r="K123" s="484"/>
      <c r="L123" s="191"/>
      <c r="M123" s="191"/>
      <c r="N123" s="191"/>
      <c r="O123" s="191"/>
      <c r="P123" s="484"/>
      <c r="Q123" s="191"/>
      <c r="R123" s="191"/>
      <c r="S123" s="455"/>
      <c r="T123" s="191"/>
      <c r="U123" s="191"/>
      <c r="V123" s="191"/>
      <c r="W123" s="191"/>
      <c r="X123" s="191"/>
      <c r="Y123" s="47"/>
      <c r="Z123" s="395"/>
      <c r="AA123" s="395"/>
      <c r="AB123" s="395"/>
      <c r="AC123" s="395"/>
    </row>
    <row r="124" spans="1:29" s="394" customFormat="1" ht="10.5" customHeight="1">
      <c r="A124" s="392"/>
      <c r="B124" s="301"/>
      <c r="C124" s="393"/>
      <c r="I124" s="191"/>
      <c r="J124" s="191"/>
      <c r="K124" s="484"/>
      <c r="L124" s="191"/>
      <c r="M124" s="191"/>
      <c r="N124" s="191"/>
      <c r="O124" s="191"/>
      <c r="P124" s="484"/>
      <c r="Q124" s="191"/>
      <c r="R124" s="191"/>
      <c r="S124" s="455"/>
      <c r="T124" s="191"/>
      <c r="U124" s="191"/>
      <c r="V124" s="191"/>
      <c r="W124" s="191"/>
      <c r="X124" s="191"/>
      <c r="Y124" s="47"/>
      <c r="Z124" s="395"/>
      <c r="AA124" s="395"/>
      <c r="AB124" s="395"/>
      <c r="AC124" s="395"/>
    </row>
    <row r="125" spans="1:29" s="394" customFormat="1" ht="10.5" customHeight="1">
      <c r="A125" s="392"/>
      <c r="B125" s="301"/>
      <c r="C125" s="393"/>
      <c r="I125" s="191"/>
      <c r="J125" s="191"/>
      <c r="K125" s="484"/>
      <c r="L125" s="191"/>
      <c r="M125" s="191"/>
      <c r="N125" s="191"/>
      <c r="O125" s="191"/>
      <c r="P125" s="484"/>
      <c r="Q125" s="191"/>
      <c r="R125" s="191"/>
      <c r="S125" s="455"/>
      <c r="T125" s="191"/>
      <c r="U125" s="191"/>
      <c r="V125" s="191"/>
      <c r="W125" s="191"/>
      <c r="X125" s="191"/>
      <c r="Y125" s="47"/>
      <c r="Z125" s="395"/>
      <c r="AA125" s="395"/>
      <c r="AB125" s="395"/>
      <c r="AC125" s="395"/>
    </row>
    <row r="126" spans="1:29" s="394" customFormat="1" ht="10.5" customHeight="1">
      <c r="A126" s="392"/>
      <c r="B126" s="301"/>
      <c r="C126" s="393"/>
      <c r="I126" s="191"/>
      <c r="J126" s="191"/>
      <c r="K126" s="484"/>
      <c r="L126" s="191"/>
      <c r="M126" s="191"/>
      <c r="N126" s="191"/>
      <c r="O126" s="191"/>
      <c r="P126" s="484"/>
      <c r="Q126" s="191"/>
      <c r="R126" s="191"/>
      <c r="S126" s="455"/>
      <c r="T126" s="191"/>
      <c r="U126" s="191"/>
      <c r="V126" s="191"/>
      <c r="W126" s="191"/>
      <c r="X126" s="191"/>
      <c r="Y126" s="47"/>
      <c r="Z126" s="395"/>
      <c r="AA126" s="395"/>
      <c r="AB126" s="395"/>
      <c r="AC126" s="395"/>
    </row>
    <row r="127" spans="1:29" s="394" customFormat="1" ht="10.5" customHeight="1">
      <c r="A127" s="392"/>
      <c r="B127" s="301"/>
      <c r="C127" s="393"/>
      <c r="I127" s="191"/>
      <c r="J127" s="191"/>
      <c r="K127" s="484"/>
      <c r="L127" s="191"/>
      <c r="M127" s="191"/>
      <c r="N127" s="191"/>
      <c r="O127" s="191"/>
      <c r="P127" s="484"/>
      <c r="Q127" s="191"/>
      <c r="R127" s="191"/>
      <c r="S127" s="455"/>
      <c r="T127" s="191"/>
      <c r="U127" s="191"/>
      <c r="V127" s="191"/>
      <c r="W127" s="191"/>
      <c r="X127" s="191"/>
      <c r="Y127" s="47"/>
      <c r="Z127" s="395"/>
      <c r="AA127" s="395"/>
      <c r="AB127" s="395"/>
      <c r="AC127" s="395"/>
    </row>
    <row r="128" spans="1:29" s="394" customFormat="1" ht="10.5" customHeight="1">
      <c r="A128" s="392"/>
      <c r="B128" s="301"/>
      <c r="C128" s="393"/>
      <c r="I128" s="191"/>
      <c r="J128" s="191"/>
      <c r="K128" s="484"/>
      <c r="L128" s="191"/>
      <c r="M128" s="191"/>
      <c r="N128" s="191"/>
      <c r="O128" s="191"/>
      <c r="P128" s="484"/>
      <c r="Q128" s="191"/>
      <c r="R128" s="191"/>
      <c r="S128" s="455"/>
      <c r="T128" s="191"/>
      <c r="U128" s="191"/>
      <c r="V128" s="191"/>
      <c r="W128" s="191"/>
      <c r="X128" s="191"/>
      <c r="Y128" s="47"/>
      <c r="Z128" s="395"/>
      <c r="AA128" s="395"/>
      <c r="AB128" s="395"/>
      <c r="AC128" s="395"/>
    </row>
    <row r="129" spans="1:29" s="394" customFormat="1" ht="10.5" customHeight="1">
      <c r="A129" s="392"/>
      <c r="B129" s="301"/>
      <c r="C129" s="393"/>
      <c r="I129" s="191"/>
      <c r="J129" s="191"/>
      <c r="K129" s="484"/>
      <c r="L129" s="191"/>
      <c r="M129" s="191"/>
      <c r="N129" s="191"/>
      <c r="O129" s="191"/>
      <c r="P129" s="484"/>
      <c r="Q129" s="191"/>
      <c r="R129" s="191"/>
      <c r="S129" s="455"/>
      <c r="T129" s="191"/>
      <c r="U129" s="191"/>
      <c r="V129" s="191"/>
      <c r="W129" s="191"/>
      <c r="X129" s="191"/>
      <c r="Y129" s="47"/>
      <c r="Z129" s="395"/>
      <c r="AA129" s="395"/>
      <c r="AB129" s="395"/>
      <c r="AC129" s="395"/>
    </row>
    <row r="130" spans="1:29" s="394" customFormat="1" ht="10.5" customHeight="1">
      <c r="A130" s="392"/>
      <c r="B130" s="301"/>
      <c r="C130" s="393"/>
      <c r="I130" s="191"/>
      <c r="J130" s="191"/>
      <c r="K130" s="484"/>
      <c r="L130" s="191"/>
      <c r="M130" s="191"/>
      <c r="N130" s="191"/>
      <c r="O130" s="191"/>
      <c r="P130" s="484"/>
      <c r="Q130" s="191"/>
      <c r="R130" s="191"/>
      <c r="S130" s="455"/>
      <c r="T130" s="191"/>
      <c r="U130" s="191"/>
      <c r="V130" s="191"/>
      <c r="W130" s="191"/>
      <c r="X130" s="191"/>
      <c r="Y130" s="47"/>
      <c r="Z130" s="395"/>
      <c r="AA130" s="395"/>
      <c r="AB130" s="395"/>
      <c r="AC130" s="395"/>
    </row>
    <row r="131" spans="1:29" s="394" customFormat="1" ht="10.5" customHeight="1">
      <c r="A131" s="392"/>
      <c r="B131" s="301"/>
      <c r="C131" s="393"/>
      <c r="I131" s="191"/>
      <c r="J131" s="191"/>
      <c r="K131" s="484"/>
      <c r="L131" s="191"/>
      <c r="M131" s="191"/>
      <c r="N131" s="191"/>
      <c r="O131" s="191"/>
      <c r="P131" s="484"/>
      <c r="Q131" s="191"/>
      <c r="R131" s="191"/>
      <c r="S131" s="455"/>
      <c r="T131" s="191"/>
      <c r="U131" s="191"/>
      <c r="V131" s="191"/>
      <c r="W131" s="191"/>
      <c r="X131" s="191"/>
      <c r="Y131" s="47"/>
      <c r="Z131" s="395"/>
      <c r="AA131" s="395"/>
      <c r="AB131" s="395"/>
      <c r="AC131" s="395"/>
    </row>
    <row r="132" spans="1:29" s="394" customFormat="1" ht="10.5" customHeight="1">
      <c r="A132" s="392"/>
      <c r="B132" s="301"/>
      <c r="C132" s="393"/>
      <c r="I132" s="191"/>
      <c r="J132" s="191"/>
      <c r="K132" s="484"/>
      <c r="L132" s="191"/>
      <c r="M132" s="191"/>
      <c r="N132" s="191"/>
      <c r="O132" s="191"/>
      <c r="P132" s="484"/>
      <c r="Q132" s="191"/>
      <c r="R132" s="191"/>
      <c r="S132" s="455"/>
      <c r="T132" s="191"/>
      <c r="U132" s="191"/>
      <c r="V132" s="191"/>
      <c r="W132" s="191"/>
      <c r="X132" s="191"/>
      <c r="Y132" s="47"/>
      <c r="Z132" s="395"/>
      <c r="AA132" s="395"/>
      <c r="AB132" s="395"/>
      <c r="AC132" s="395"/>
    </row>
    <row r="133" spans="1:29" s="394" customFormat="1" ht="10.5" customHeight="1">
      <c r="A133" s="392"/>
      <c r="B133" s="301"/>
      <c r="C133" s="393"/>
      <c r="I133" s="191"/>
      <c r="J133" s="191"/>
      <c r="K133" s="484"/>
      <c r="L133" s="191"/>
      <c r="M133" s="191"/>
      <c r="N133" s="191"/>
      <c r="O133" s="191"/>
      <c r="P133" s="484"/>
      <c r="Q133" s="191"/>
      <c r="R133" s="191"/>
      <c r="S133" s="455"/>
      <c r="T133" s="191"/>
      <c r="U133" s="191"/>
      <c r="V133" s="191"/>
      <c r="W133" s="191"/>
      <c r="X133" s="191"/>
      <c r="Y133" s="47"/>
      <c r="Z133" s="395"/>
      <c r="AA133" s="395"/>
      <c r="AB133" s="395"/>
      <c r="AC133" s="395"/>
    </row>
    <row r="134" spans="1:29" s="394" customFormat="1" ht="10.5" customHeight="1">
      <c r="A134" s="392"/>
      <c r="B134" s="301"/>
      <c r="C134" s="393"/>
      <c r="I134" s="191"/>
      <c r="J134" s="191"/>
      <c r="K134" s="484"/>
      <c r="L134" s="191"/>
      <c r="M134" s="191"/>
      <c r="N134" s="191"/>
      <c r="O134" s="191"/>
      <c r="P134" s="484"/>
      <c r="Q134" s="191"/>
      <c r="R134" s="191"/>
      <c r="S134" s="455"/>
      <c r="T134" s="191"/>
      <c r="U134" s="191"/>
      <c r="V134" s="191"/>
      <c r="W134" s="191"/>
      <c r="X134" s="191"/>
      <c r="Y134" s="47"/>
      <c r="Z134" s="395"/>
      <c r="AA134" s="395"/>
      <c r="AB134" s="395"/>
      <c r="AC134" s="395"/>
    </row>
    <row r="135" spans="1:29" s="394" customFormat="1" ht="10.5" customHeight="1">
      <c r="A135" s="392"/>
      <c r="B135" s="301"/>
      <c r="C135" s="393"/>
      <c r="I135" s="191"/>
      <c r="J135" s="191"/>
      <c r="K135" s="484"/>
      <c r="L135" s="191"/>
      <c r="M135" s="191"/>
      <c r="N135" s="191"/>
      <c r="O135" s="191"/>
      <c r="P135" s="484"/>
      <c r="Q135" s="191"/>
      <c r="R135" s="191"/>
      <c r="S135" s="455"/>
      <c r="T135" s="191"/>
      <c r="U135" s="191"/>
      <c r="V135" s="191"/>
      <c r="W135" s="191"/>
      <c r="X135" s="191"/>
      <c r="Y135" s="47"/>
      <c r="Z135" s="395"/>
      <c r="AA135" s="395"/>
      <c r="AB135" s="395"/>
      <c r="AC135" s="395"/>
    </row>
    <row r="136" spans="1:29" s="394" customFormat="1" ht="10.5" customHeight="1">
      <c r="A136" s="392"/>
      <c r="B136" s="301"/>
      <c r="C136" s="393"/>
      <c r="I136" s="191"/>
      <c r="J136" s="191"/>
      <c r="K136" s="484"/>
      <c r="L136" s="191"/>
      <c r="M136" s="191"/>
      <c r="N136" s="191"/>
      <c r="O136" s="191"/>
      <c r="P136" s="484"/>
      <c r="Q136" s="191"/>
      <c r="R136" s="191"/>
      <c r="S136" s="455"/>
      <c r="T136" s="191"/>
      <c r="U136" s="191"/>
      <c r="V136" s="191"/>
      <c r="W136" s="191"/>
      <c r="X136" s="191"/>
      <c r="Y136" s="47"/>
      <c r="Z136" s="395"/>
      <c r="AA136" s="395"/>
      <c r="AB136" s="395"/>
      <c r="AC136" s="395"/>
    </row>
    <row r="137" spans="1:29" s="394" customFormat="1" ht="10.5" customHeight="1">
      <c r="A137" s="392"/>
      <c r="B137" s="301"/>
      <c r="C137" s="393"/>
      <c r="I137" s="191"/>
      <c r="J137" s="191"/>
      <c r="K137" s="484"/>
      <c r="L137" s="191"/>
      <c r="M137" s="191"/>
      <c r="N137" s="191"/>
      <c r="O137" s="191"/>
      <c r="P137" s="484"/>
      <c r="Q137" s="191"/>
      <c r="R137" s="191"/>
      <c r="S137" s="455"/>
      <c r="T137" s="191"/>
      <c r="U137" s="191"/>
      <c r="V137" s="191"/>
      <c r="W137" s="191"/>
      <c r="X137" s="191"/>
      <c r="Y137" s="47"/>
      <c r="Z137" s="395"/>
      <c r="AA137" s="395"/>
      <c r="AB137" s="395"/>
      <c r="AC137" s="395"/>
    </row>
    <row r="138" spans="1:29" s="394" customFormat="1" ht="10.5" customHeight="1">
      <c r="A138" s="392"/>
      <c r="B138" s="301"/>
      <c r="C138" s="393"/>
      <c r="I138" s="191"/>
      <c r="J138" s="191"/>
      <c r="K138" s="484"/>
      <c r="L138" s="191"/>
      <c r="M138" s="191"/>
      <c r="N138" s="191"/>
      <c r="O138" s="191"/>
      <c r="P138" s="484"/>
      <c r="Q138" s="191"/>
      <c r="R138" s="191"/>
      <c r="S138" s="455"/>
      <c r="T138" s="191"/>
      <c r="U138" s="191"/>
      <c r="V138" s="191"/>
      <c r="W138" s="191"/>
      <c r="X138" s="191"/>
      <c r="Y138" s="47"/>
      <c r="Z138" s="395"/>
      <c r="AA138" s="395"/>
      <c r="AB138" s="395"/>
      <c r="AC138" s="395"/>
    </row>
    <row r="139" spans="1:29" s="394" customFormat="1" ht="10.5" customHeight="1">
      <c r="A139" s="392"/>
      <c r="B139" s="301"/>
      <c r="C139" s="393"/>
      <c r="I139" s="191"/>
      <c r="J139" s="191"/>
      <c r="K139" s="484"/>
      <c r="L139" s="191"/>
      <c r="M139" s="191"/>
      <c r="N139" s="191"/>
      <c r="O139" s="191"/>
      <c r="P139" s="484"/>
      <c r="Q139" s="191"/>
      <c r="R139" s="191"/>
      <c r="S139" s="455"/>
      <c r="T139" s="191"/>
      <c r="U139" s="191"/>
      <c r="V139" s="191"/>
      <c r="W139" s="191"/>
      <c r="X139" s="191"/>
      <c r="Y139" s="47"/>
      <c r="Z139" s="395"/>
      <c r="AA139" s="395"/>
      <c r="AB139" s="395"/>
      <c r="AC139" s="395"/>
    </row>
    <row r="140" spans="1:29" s="394" customFormat="1" ht="10.5" customHeight="1">
      <c r="A140" s="392"/>
      <c r="B140" s="301"/>
      <c r="C140" s="393"/>
      <c r="I140" s="191"/>
      <c r="J140" s="191"/>
      <c r="K140" s="484"/>
      <c r="L140" s="191"/>
      <c r="M140" s="191"/>
      <c r="N140" s="191"/>
      <c r="O140" s="191"/>
      <c r="P140" s="484"/>
      <c r="Q140" s="191"/>
      <c r="R140" s="191"/>
      <c r="S140" s="455"/>
      <c r="T140" s="191"/>
      <c r="U140" s="191"/>
      <c r="V140" s="191"/>
      <c r="W140" s="191"/>
      <c r="X140" s="191"/>
      <c r="Y140" s="47"/>
      <c r="Z140" s="395"/>
      <c r="AA140" s="395"/>
      <c r="AB140" s="395"/>
      <c r="AC140" s="395"/>
    </row>
    <row r="141" spans="1:29" s="394" customFormat="1" ht="10.5" customHeight="1">
      <c r="A141" s="392"/>
      <c r="B141" s="301"/>
      <c r="C141" s="393"/>
      <c r="I141" s="191"/>
      <c r="J141" s="191"/>
      <c r="K141" s="484"/>
      <c r="L141" s="191"/>
      <c r="M141" s="191"/>
      <c r="N141" s="191"/>
      <c r="O141" s="191"/>
      <c r="P141" s="484"/>
      <c r="Q141" s="191"/>
      <c r="R141" s="191"/>
      <c r="S141" s="455"/>
      <c r="T141" s="191"/>
      <c r="U141" s="191"/>
      <c r="V141" s="191"/>
      <c r="W141" s="191"/>
      <c r="X141" s="191"/>
      <c r="Y141" s="47"/>
      <c r="Z141" s="395"/>
      <c r="AA141" s="395"/>
      <c r="AB141" s="395"/>
      <c r="AC141" s="395"/>
    </row>
    <row r="142" spans="1:29" s="394" customFormat="1" ht="10.5" customHeight="1">
      <c r="A142" s="392"/>
      <c r="B142" s="301"/>
      <c r="C142" s="393"/>
      <c r="I142" s="191"/>
      <c r="J142" s="191"/>
      <c r="K142" s="484"/>
      <c r="L142" s="191"/>
      <c r="M142" s="191"/>
      <c r="N142" s="191"/>
      <c r="O142" s="191"/>
      <c r="P142" s="484"/>
      <c r="Q142" s="191"/>
      <c r="R142" s="191"/>
      <c r="S142" s="455"/>
      <c r="T142" s="191"/>
      <c r="U142" s="191"/>
      <c r="V142" s="191"/>
      <c r="W142" s="191"/>
      <c r="X142" s="191"/>
      <c r="Y142" s="47"/>
      <c r="Z142" s="395"/>
      <c r="AA142" s="395"/>
      <c r="AB142" s="395"/>
      <c r="AC142" s="395"/>
    </row>
    <row r="143" spans="1:29" s="394" customFormat="1" ht="10.5" customHeight="1">
      <c r="A143" s="392"/>
      <c r="B143" s="301"/>
      <c r="C143" s="393"/>
      <c r="I143" s="191"/>
      <c r="J143" s="191"/>
      <c r="K143" s="484"/>
      <c r="L143" s="191"/>
      <c r="M143" s="191"/>
      <c r="N143" s="191"/>
      <c r="O143" s="191"/>
      <c r="P143" s="484"/>
      <c r="Q143" s="191"/>
      <c r="R143" s="191"/>
      <c r="S143" s="455"/>
      <c r="T143" s="191"/>
      <c r="U143" s="191"/>
      <c r="V143" s="191"/>
      <c r="W143" s="191"/>
      <c r="X143" s="191"/>
      <c r="Y143" s="47"/>
      <c r="Z143" s="395"/>
      <c r="AA143" s="395"/>
      <c r="AB143" s="395"/>
      <c r="AC143" s="395"/>
    </row>
    <row r="144" spans="1:29" s="394" customFormat="1" ht="10.5" customHeight="1">
      <c r="A144" s="392"/>
      <c r="B144" s="301"/>
      <c r="C144" s="393"/>
      <c r="I144" s="191"/>
      <c r="J144" s="191"/>
      <c r="K144" s="484"/>
      <c r="L144" s="191"/>
      <c r="M144" s="191"/>
      <c r="N144" s="191"/>
      <c r="O144" s="191"/>
      <c r="P144" s="484"/>
      <c r="Q144" s="191"/>
      <c r="R144" s="191"/>
      <c r="S144" s="455"/>
      <c r="T144" s="191"/>
      <c r="U144" s="191"/>
      <c r="V144" s="191"/>
      <c r="W144" s="191"/>
      <c r="X144" s="191"/>
      <c r="Y144" s="47"/>
      <c r="Z144" s="395"/>
      <c r="AA144" s="395"/>
      <c r="AB144" s="395"/>
      <c r="AC144" s="395"/>
    </row>
    <row r="145" spans="1:29" s="394" customFormat="1" ht="10.5" customHeight="1">
      <c r="A145" s="392"/>
      <c r="B145" s="301"/>
      <c r="C145" s="393"/>
      <c r="I145" s="191"/>
      <c r="J145" s="191"/>
      <c r="K145" s="484"/>
      <c r="L145" s="191"/>
      <c r="M145" s="191"/>
      <c r="N145" s="191"/>
      <c r="O145" s="191"/>
      <c r="P145" s="484"/>
      <c r="Q145" s="191"/>
      <c r="R145" s="191"/>
      <c r="S145" s="455"/>
      <c r="T145" s="191"/>
      <c r="U145" s="191"/>
      <c r="V145" s="191"/>
      <c r="W145" s="191"/>
      <c r="X145" s="191"/>
      <c r="Y145" s="47"/>
      <c r="Z145" s="395"/>
      <c r="AA145" s="395"/>
      <c r="AB145" s="395"/>
      <c r="AC145" s="395"/>
    </row>
    <row r="146" spans="1:29" s="394" customFormat="1" ht="10.5" customHeight="1">
      <c r="A146" s="392"/>
      <c r="B146" s="301"/>
      <c r="C146" s="393"/>
      <c r="I146" s="191"/>
      <c r="J146" s="191"/>
      <c r="K146" s="484"/>
      <c r="L146" s="191"/>
      <c r="M146" s="191"/>
      <c r="N146" s="191"/>
      <c r="O146" s="191"/>
      <c r="P146" s="484"/>
      <c r="Q146" s="191"/>
      <c r="R146" s="191"/>
      <c r="S146" s="455"/>
      <c r="T146" s="191"/>
      <c r="U146" s="191"/>
      <c r="V146" s="191"/>
      <c r="W146" s="191"/>
      <c r="X146" s="191"/>
      <c r="Y146" s="47"/>
      <c r="Z146" s="395"/>
      <c r="AA146" s="395"/>
      <c r="AB146" s="395"/>
      <c r="AC146" s="395"/>
    </row>
    <row r="147" spans="1:29" s="394" customFormat="1" ht="10.5" customHeight="1">
      <c r="A147" s="392"/>
      <c r="B147" s="301"/>
      <c r="C147" s="393"/>
      <c r="I147" s="191"/>
      <c r="J147" s="191"/>
      <c r="K147" s="484"/>
      <c r="L147" s="191"/>
      <c r="M147" s="191"/>
      <c r="N147" s="191"/>
      <c r="O147" s="191"/>
      <c r="P147" s="484"/>
      <c r="Q147" s="191"/>
      <c r="R147" s="191"/>
      <c r="S147" s="455"/>
      <c r="T147" s="191"/>
      <c r="U147" s="191"/>
      <c r="V147" s="191"/>
      <c r="W147" s="191"/>
      <c r="X147" s="191"/>
      <c r="Y147" s="47"/>
      <c r="Z147" s="395"/>
      <c r="AA147" s="395"/>
      <c r="AB147" s="395"/>
      <c r="AC147" s="395"/>
    </row>
    <row r="148" spans="1:29" s="394" customFormat="1" ht="10.5" customHeight="1">
      <c r="A148" s="392"/>
      <c r="B148" s="301"/>
      <c r="C148" s="393"/>
      <c r="I148" s="191"/>
      <c r="J148" s="191"/>
      <c r="K148" s="484"/>
      <c r="L148" s="191"/>
      <c r="M148" s="191"/>
      <c r="N148" s="191"/>
      <c r="O148" s="191"/>
      <c r="P148" s="484"/>
      <c r="Q148" s="191"/>
      <c r="R148" s="191"/>
      <c r="S148" s="455"/>
      <c r="T148" s="191"/>
      <c r="U148" s="191"/>
      <c r="V148" s="191"/>
      <c r="W148" s="191"/>
      <c r="X148" s="191"/>
      <c r="Y148" s="47"/>
      <c r="Z148" s="395"/>
      <c r="AA148" s="395"/>
      <c r="AB148" s="395"/>
      <c r="AC148" s="395"/>
    </row>
    <row r="149" spans="1:29" s="394" customFormat="1" ht="10.5" customHeight="1">
      <c r="A149" s="392"/>
      <c r="B149" s="301"/>
      <c r="C149" s="393"/>
      <c r="I149" s="191"/>
      <c r="J149" s="191"/>
      <c r="K149" s="484"/>
      <c r="L149" s="191"/>
      <c r="M149" s="191"/>
      <c r="N149" s="191"/>
      <c r="O149" s="191"/>
      <c r="P149" s="484"/>
      <c r="Q149" s="191"/>
      <c r="R149" s="191"/>
      <c r="S149" s="455"/>
      <c r="T149" s="191"/>
      <c r="U149" s="191"/>
      <c r="V149" s="191"/>
      <c r="W149" s="191"/>
      <c r="X149" s="191"/>
      <c r="Y149" s="47"/>
      <c r="Z149" s="395"/>
      <c r="AA149" s="395"/>
      <c r="AB149" s="395"/>
      <c r="AC149" s="395"/>
    </row>
    <row r="150" spans="1:29" s="394" customFormat="1" ht="10.5" customHeight="1">
      <c r="A150" s="392"/>
      <c r="B150" s="301"/>
      <c r="C150" s="393"/>
      <c r="I150" s="191"/>
      <c r="J150" s="191"/>
      <c r="K150" s="484"/>
      <c r="L150" s="191"/>
      <c r="M150" s="191"/>
      <c r="N150" s="191"/>
      <c r="O150" s="191"/>
      <c r="P150" s="484"/>
      <c r="Q150" s="191"/>
      <c r="R150" s="191"/>
      <c r="S150" s="455"/>
      <c r="T150" s="191"/>
      <c r="U150" s="191"/>
      <c r="V150" s="191"/>
      <c r="W150" s="191"/>
      <c r="X150" s="191"/>
      <c r="Y150" s="47"/>
      <c r="Z150" s="395"/>
      <c r="AA150" s="395"/>
      <c r="AB150" s="395"/>
      <c r="AC150" s="395"/>
    </row>
    <row r="151" spans="1:29" s="394" customFormat="1" ht="10.5" customHeight="1">
      <c r="A151" s="392"/>
      <c r="B151" s="301"/>
      <c r="C151" s="393"/>
      <c r="I151" s="191"/>
      <c r="J151" s="191"/>
      <c r="K151" s="484"/>
      <c r="L151" s="191"/>
      <c r="M151" s="191"/>
      <c r="N151" s="191"/>
      <c r="O151" s="191"/>
      <c r="P151" s="484"/>
      <c r="Q151" s="191"/>
      <c r="R151" s="191"/>
      <c r="S151" s="455"/>
      <c r="T151" s="191"/>
      <c r="U151" s="191"/>
      <c r="V151" s="191"/>
      <c r="W151" s="191"/>
      <c r="X151" s="191"/>
      <c r="Y151" s="47"/>
      <c r="Z151" s="395"/>
      <c r="AA151" s="395"/>
      <c r="AB151" s="395"/>
      <c r="AC151" s="395"/>
    </row>
    <row r="152" spans="1:29" s="394" customFormat="1" ht="10.5" customHeight="1">
      <c r="A152" s="392"/>
      <c r="B152" s="301"/>
      <c r="C152" s="393"/>
      <c r="I152" s="191"/>
      <c r="J152" s="191"/>
      <c r="K152" s="484"/>
      <c r="L152" s="191"/>
      <c r="M152" s="191"/>
      <c r="N152" s="191"/>
      <c r="O152" s="191"/>
      <c r="P152" s="484"/>
      <c r="Q152" s="191"/>
      <c r="R152" s="191"/>
      <c r="S152" s="455"/>
      <c r="T152" s="191"/>
      <c r="U152" s="191"/>
      <c r="V152" s="191"/>
      <c r="W152" s="191"/>
      <c r="X152" s="191"/>
      <c r="Y152" s="47"/>
      <c r="Z152" s="395"/>
      <c r="AA152" s="395"/>
      <c r="AB152" s="395"/>
      <c r="AC152" s="395"/>
    </row>
    <row r="153" spans="1:29" s="394" customFormat="1" ht="10.5" customHeight="1">
      <c r="A153" s="392"/>
      <c r="B153" s="301"/>
      <c r="C153" s="393"/>
      <c r="I153" s="191"/>
      <c r="J153" s="191"/>
      <c r="K153" s="484"/>
      <c r="L153" s="191"/>
      <c r="M153" s="191"/>
      <c r="N153" s="191"/>
      <c r="O153" s="191"/>
      <c r="P153" s="484"/>
      <c r="Q153" s="191"/>
      <c r="R153" s="191"/>
      <c r="S153" s="455"/>
      <c r="T153" s="191"/>
      <c r="U153" s="191"/>
      <c r="V153" s="191"/>
      <c r="W153" s="191"/>
      <c r="X153" s="191"/>
      <c r="Y153" s="47"/>
      <c r="Z153" s="395"/>
      <c r="AA153" s="395"/>
      <c r="AB153" s="395"/>
      <c r="AC153" s="395"/>
    </row>
    <row r="154" spans="1:29" s="394" customFormat="1" ht="10.5" customHeight="1">
      <c r="A154" s="392"/>
      <c r="B154" s="301"/>
      <c r="C154" s="393"/>
      <c r="I154" s="191"/>
      <c r="J154" s="191"/>
      <c r="K154" s="484"/>
      <c r="L154" s="191"/>
      <c r="M154" s="191"/>
      <c r="N154" s="191"/>
      <c r="O154" s="191"/>
      <c r="P154" s="484"/>
      <c r="Q154" s="191"/>
      <c r="R154" s="191"/>
      <c r="S154" s="455"/>
      <c r="T154" s="191"/>
      <c r="U154" s="191"/>
      <c r="V154" s="191"/>
      <c r="W154" s="191"/>
      <c r="X154" s="191"/>
      <c r="Y154" s="47"/>
      <c r="Z154" s="395"/>
      <c r="AA154" s="395"/>
      <c r="AB154" s="395"/>
      <c r="AC154" s="395"/>
    </row>
    <row r="155" spans="1:29" s="394" customFormat="1" ht="10.5" customHeight="1">
      <c r="A155" s="392"/>
      <c r="B155" s="301"/>
      <c r="C155" s="393"/>
      <c r="I155" s="191"/>
      <c r="J155" s="191"/>
      <c r="K155" s="484"/>
      <c r="L155" s="191"/>
      <c r="M155" s="191"/>
      <c r="N155" s="191"/>
      <c r="O155" s="191"/>
      <c r="P155" s="484"/>
      <c r="Q155" s="191"/>
      <c r="R155" s="191"/>
      <c r="S155" s="455"/>
      <c r="T155" s="191"/>
      <c r="U155" s="191"/>
      <c r="V155" s="191"/>
      <c r="W155" s="191"/>
      <c r="X155" s="191"/>
      <c r="Y155" s="47"/>
      <c r="Z155" s="395"/>
      <c r="AA155" s="395"/>
      <c r="AB155" s="395"/>
      <c r="AC155" s="395"/>
    </row>
    <row r="156" spans="1:29" s="394" customFormat="1" ht="10.5" customHeight="1">
      <c r="A156" s="392"/>
      <c r="B156" s="301"/>
      <c r="C156" s="393"/>
      <c r="I156" s="191"/>
      <c r="J156" s="191"/>
      <c r="K156" s="484"/>
      <c r="L156" s="191"/>
      <c r="M156" s="191"/>
      <c r="N156" s="191"/>
      <c r="O156" s="191"/>
      <c r="P156" s="484"/>
      <c r="Q156" s="191"/>
      <c r="R156" s="191"/>
      <c r="S156" s="455"/>
      <c r="T156" s="191"/>
      <c r="U156" s="191"/>
      <c r="V156" s="191"/>
      <c r="W156" s="191"/>
      <c r="X156" s="191"/>
      <c r="Y156" s="47"/>
      <c r="Z156" s="395"/>
      <c r="AA156" s="395"/>
      <c r="AB156" s="395"/>
      <c r="AC156" s="395"/>
    </row>
    <row r="157" spans="1:29" s="394" customFormat="1" ht="10.5" customHeight="1">
      <c r="A157" s="392"/>
      <c r="B157" s="301"/>
      <c r="C157" s="393"/>
      <c r="I157" s="191"/>
      <c r="J157" s="191"/>
      <c r="K157" s="484"/>
      <c r="L157" s="191"/>
      <c r="M157" s="191"/>
      <c r="N157" s="191"/>
      <c r="O157" s="191"/>
      <c r="P157" s="484"/>
      <c r="Q157" s="191"/>
      <c r="R157" s="191"/>
      <c r="S157" s="455"/>
      <c r="T157" s="191"/>
      <c r="U157" s="191"/>
      <c r="V157" s="191"/>
      <c r="W157" s="191"/>
      <c r="X157" s="191"/>
      <c r="Y157" s="47"/>
      <c r="Z157" s="395"/>
      <c r="AA157" s="395"/>
      <c r="AB157" s="395"/>
      <c r="AC157" s="395"/>
    </row>
    <row r="158" spans="1:29" s="394" customFormat="1" ht="10.5" customHeight="1">
      <c r="A158" s="392"/>
      <c r="B158" s="301"/>
      <c r="C158" s="393"/>
      <c r="I158" s="191"/>
      <c r="J158" s="191"/>
      <c r="K158" s="484"/>
      <c r="L158" s="191"/>
      <c r="M158" s="191"/>
      <c r="N158" s="191"/>
      <c r="O158" s="191"/>
      <c r="P158" s="484"/>
      <c r="Q158" s="191"/>
      <c r="R158" s="191"/>
      <c r="S158" s="455"/>
      <c r="T158" s="191"/>
      <c r="U158" s="191"/>
      <c r="V158" s="191"/>
      <c r="W158" s="191"/>
      <c r="X158" s="191"/>
      <c r="Y158" s="47"/>
      <c r="Z158" s="395"/>
      <c r="AA158" s="395"/>
      <c r="AB158" s="395"/>
      <c r="AC158" s="395"/>
    </row>
    <row r="159" spans="1:29" s="394" customFormat="1" ht="10.5" customHeight="1">
      <c r="A159" s="392"/>
      <c r="B159" s="301"/>
      <c r="C159" s="393"/>
      <c r="I159" s="191"/>
      <c r="J159" s="191"/>
      <c r="K159" s="484"/>
      <c r="L159" s="191"/>
      <c r="M159" s="191"/>
      <c r="N159" s="191"/>
      <c r="O159" s="191"/>
      <c r="P159" s="484"/>
      <c r="Q159" s="191"/>
      <c r="R159" s="191"/>
      <c r="S159" s="455"/>
      <c r="T159" s="191"/>
      <c r="U159" s="191"/>
      <c r="V159" s="191"/>
      <c r="W159" s="191"/>
      <c r="X159" s="191"/>
      <c r="Y159" s="47"/>
      <c r="Z159" s="395"/>
      <c r="AA159" s="395"/>
      <c r="AB159" s="395"/>
      <c r="AC159" s="395"/>
    </row>
    <row r="160" spans="1:29" s="394" customFormat="1" ht="10.5" customHeight="1">
      <c r="A160" s="392"/>
      <c r="B160" s="301"/>
      <c r="C160" s="393"/>
      <c r="I160" s="191"/>
      <c r="J160" s="191"/>
      <c r="K160" s="484"/>
      <c r="L160" s="191"/>
      <c r="M160" s="191"/>
      <c r="N160" s="191"/>
      <c r="O160" s="191"/>
      <c r="P160" s="484"/>
      <c r="Q160" s="191"/>
      <c r="R160" s="191"/>
      <c r="S160" s="455"/>
      <c r="T160" s="191"/>
      <c r="U160" s="191"/>
      <c r="V160" s="191"/>
      <c r="W160" s="191"/>
      <c r="X160" s="191"/>
      <c r="Y160" s="47"/>
      <c r="Z160" s="395"/>
      <c r="AA160" s="395"/>
      <c r="AB160" s="395"/>
      <c r="AC160" s="395"/>
    </row>
    <row r="161" spans="1:29" s="394" customFormat="1" ht="10.5" customHeight="1">
      <c r="A161" s="392"/>
      <c r="B161" s="301"/>
      <c r="C161" s="393"/>
      <c r="I161" s="191"/>
      <c r="J161" s="191"/>
      <c r="K161" s="484"/>
      <c r="L161" s="191"/>
      <c r="M161" s="191"/>
      <c r="N161" s="191"/>
      <c r="O161" s="191"/>
      <c r="P161" s="484"/>
      <c r="Q161" s="191"/>
      <c r="R161" s="191"/>
      <c r="S161" s="455"/>
      <c r="T161" s="191"/>
      <c r="U161" s="191"/>
      <c r="V161" s="191"/>
      <c r="W161" s="191"/>
      <c r="X161" s="191"/>
      <c r="Y161" s="47"/>
      <c r="Z161" s="395"/>
      <c r="AA161" s="395"/>
      <c r="AB161" s="395"/>
      <c r="AC161" s="395"/>
    </row>
    <row r="162" spans="1:29" s="394" customFormat="1" ht="10.5" customHeight="1">
      <c r="A162" s="392"/>
      <c r="B162" s="301"/>
      <c r="C162" s="393"/>
      <c r="I162" s="191"/>
      <c r="J162" s="191"/>
      <c r="K162" s="484"/>
      <c r="L162" s="191"/>
      <c r="M162" s="191"/>
      <c r="N162" s="191"/>
      <c r="O162" s="191"/>
      <c r="P162" s="484"/>
      <c r="Q162" s="191"/>
      <c r="R162" s="191"/>
      <c r="S162" s="455"/>
      <c r="T162" s="191"/>
      <c r="U162" s="191"/>
      <c r="V162" s="191"/>
      <c r="W162" s="191"/>
      <c r="X162" s="191"/>
      <c r="Y162" s="47"/>
      <c r="Z162" s="395"/>
      <c r="AA162" s="395"/>
      <c r="AB162" s="395"/>
      <c r="AC162" s="395"/>
    </row>
    <row r="163" spans="1:29" s="394" customFormat="1" ht="10.5" customHeight="1">
      <c r="A163" s="392"/>
      <c r="B163" s="301"/>
      <c r="C163" s="393"/>
      <c r="I163" s="191"/>
      <c r="J163" s="191"/>
      <c r="K163" s="484"/>
      <c r="L163" s="191"/>
      <c r="M163" s="191"/>
      <c r="N163" s="191"/>
      <c r="O163" s="191"/>
      <c r="P163" s="484"/>
      <c r="Q163" s="191"/>
      <c r="R163" s="191"/>
      <c r="S163" s="455"/>
      <c r="T163" s="191"/>
      <c r="U163" s="191"/>
      <c r="V163" s="191"/>
      <c r="W163" s="191"/>
      <c r="X163" s="191"/>
      <c r="Y163" s="47"/>
      <c r="Z163" s="395"/>
      <c r="AA163" s="395"/>
      <c r="AB163" s="395"/>
      <c r="AC163" s="395"/>
    </row>
    <row r="164" spans="1:29" s="394" customFormat="1" ht="10.5" customHeight="1">
      <c r="A164" s="392"/>
      <c r="B164" s="301"/>
      <c r="C164" s="393"/>
      <c r="I164" s="191"/>
      <c r="J164" s="191"/>
      <c r="K164" s="484"/>
      <c r="L164" s="191"/>
      <c r="M164" s="191"/>
      <c r="N164" s="191"/>
      <c r="O164" s="191"/>
      <c r="P164" s="484"/>
      <c r="Q164" s="191"/>
      <c r="R164" s="191"/>
      <c r="S164" s="455"/>
      <c r="T164" s="191"/>
      <c r="U164" s="191"/>
      <c r="V164" s="191"/>
      <c r="W164" s="191"/>
      <c r="X164" s="191"/>
      <c r="Y164" s="47"/>
      <c r="Z164" s="395"/>
      <c r="AA164" s="395"/>
      <c r="AB164" s="395"/>
      <c r="AC164" s="395"/>
    </row>
    <row r="165" spans="1:29" s="394" customFormat="1" ht="10.5" customHeight="1">
      <c r="A165" s="392"/>
      <c r="B165" s="301"/>
      <c r="C165" s="393"/>
      <c r="I165" s="191"/>
      <c r="J165" s="191"/>
      <c r="K165" s="484"/>
      <c r="L165" s="191"/>
      <c r="M165" s="191"/>
      <c r="N165" s="191"/>
      <c r="O165" s="191"/>
      <c r="P165" s="484"/>
      <c r="Q165" s="191"/>
      <c r="R165" s="191"/>
      <c r="S165" s="455"/>
      <c r="T165" s="191"/>
      <c r="U165" s="191"/>
      <c r="V165" s="191"/>
      <c r="W165" s="191"/>
      <c r="X165" s="191"/>
      <c r="Y165" s="47"/>
      <c r="Z165" s="395"/>
      <c r="AA165" s="395"/>
      <c r="AB165" s="395"/>
      <c r="AC165" s="395"/>
    </row>
    <row r="166" spans="1:29" s="394" customFormat="1" ht="10.5" customHeight="1">
      <c r="A166" s="392"/>
      <c r="B166" s="301"/>
      <c r="C166" s="393"/>
      <c r="I166" s="191"/>
      <c r="J166" s="191"/>
      <c r="K166" s="484"/>
      <c r="L166" s="191"/>
      <c r="M166" s="191"/>
      <c r="N166" s="191"/>
      <c r="O166" s="191"/>
      <c r="P166" s="484"/>
      <c r="Q166" s="191"/>
      <c r="R166" s="191"/>
      <c r="S166" s="455"/>
      <c r="T166" s="191"/>
      <c r="U166" s="191"/>
      <c r="V166" s="191"/>
      <c r="W166" s="191"/>
      <c r="X166" s="191"/>
      <c r="Y166" s="47"/>
      <c r="Z166" s="395"/>
      <c r="AA166" s="395"/>
      <c r="AB166" s="395"/>
      <c r="AC166" s="395"/>
    </row>
    <row r="167" spans="1:29" s="394" customFormat="1" ht="10.5" customHeight="1">
      <c r="A167" s="392"/>
      <c r="B167" s="301"/>
      <c r="C167" s="393"/>
      <c r="I167" s="191"/>
      <c r="J167" s="191"/>
      <c r="K167" s="484"/>
      <c r="L167" s="191"/>
      <c r="M167" s="191"/>
      <c r="N167" s="191"/>
      <c r="O167" s="191"/>
      <c r="P167" s="484"/>
      <c r="Q167" s="191"/>
      <c r="R167" s="191"/>
      <c r="S167" s="455"/>
      <c r="T167" s="191"/>
      <c r="U167" s="191"/>
      <c r="V167" s="191"/>
      <c r="W167" s="191"/>
      <c r="X167" s="191"/>
      <c r="Y167" s="47"/>
      <c r="Z167" s="395"/>
      <c r="AA167" s="395"/>
      <c r="AB167" s="395"/>
      <c r="AC167" s="395"/>
    </row>
    <row r="168" spans="1:29" s="394" customFormat="1" ht="10.5" customHeight="1">
      <c r="A168" s="392"/>
      <c r="B168" s="301"/>
      <c r="C168" s="393"/>
      <c r="I168" s="191"/>
      <c r="J168" s="191"/>
      <c r="K168" s="484"/>
      <c r="L168" s="191"/>
      <c r="M168" s="191"/>
      <c r="N168" s="191"/>
      <c r="O168" s="191"/>
      <c r="P168" s="484"/>
      <c r="Q168" s="191"/>
      <c r="R168" s="191"/>
      <c r="S168" s="455"/>
      <c r="T168" s="191"/>
      <c r="U168" s="191"/>
      <c r="V168" s="191"/>
      <c r="W168" s="191"/>
      <c r="X168" s="191"/>
      <c r="Y168" s="47"/>
      <c r="Z168" s="395"/>
      <c r="AA168" s="395"/>
      <c r="AB168" s="395"/>
      <c r="AC168" s="395"/>
    </row>
    <row r="169" spans="1:29" s="394" customFormat="1" ht="10.5" customHeight="1">
      <c r="A169" s="392"/>
      <c r="B169" s="301"/>
      <c r="C169" s="393"/>
      <c r="I169" s="191"/>
      <c r="J169" s="191"/>
      <c r="K169" s="484"/>
      <c r="L169" s="191"/>
      <c r="M169" s="191"/>
      <c r="N169" s="191"/>
      <c r="O169" s="191"/>
      <c r="P169" s="484"/>
      <c r="Q169" s="191"/>
      <c r="R169" s="191"/>
      <c r="S169" s="455"/>
      <c r="T169" s="191"/>
      <c r="U169" s="191"/>
      <c r="V169" s="191"/>
      <c r="W169" s="191"/>
      <c r="X169" s="191"/>
      <c r="Y169" s="47"/>
      <c r="Z169" s="395"/>
      <c r="AA169" s="395"/>
      <c r="AB169" s="395"/>
      <c r="AC169" s="395"/>
    </row>
    <row r="170" spans="1:29" s="394" customFormat="1" ht="10.5" customHeight="1">
      <c r="A170" s="392"/>
      <c r="B170" s="301"/>
      <c r="C170" s="393"/>
      <c r="I170" s="191"/>
      <c r="J170" s="191"/>
      <c r="K170" s="484"/>
      <c r="L170" s="191"/>
      <c r="M170" s="191"/>
      <c r="N170" s="191"/>
      <c r="O170" s="191"/>
      <c r="P170" s="484"/>
      <c r="Q170" s="191"/>
      <c r="R170" s="191"/>
      <c r="S170" s="455"/>
      <c r="T170" s="191"/>
      <c r="U170" s="191"/>
      <c r="V170" s="191"/>
      <c r="W170" s="191"/>
      <c r="X170" s="191"/>
      <c r="Y170" s="47"/>
      <c r="Z170" s="395"/>
      <c r="AA170" s="395"/>
      <c r="AB170" s="395"/>
      <c r="AC170" s="395"/>
    </row>
    <row r="171" spans="1:29" s="394" customFormat="1" ht="10.5" customHeight="1">
      <c r="A171" s="392"/>
      <c r="B171" s="301"/>
      <c r="C171" s="393"/>
      <c r="I171" s="191"/>
      <c r="J171" s="191"/>
      <c r="K171" s="484"/>
      <c r="L171" s="191"/>
      <c r="M171" s="191"/>
      <c r="N171" s="191"/>
      <c r="O171" s="191"/>
      <c r="P171" s="484"/>
      <c r="Q171" s="191"/>
      <c r="R171" s="191"/>
      <c r="S171" s="455"/>
      <c r="T171" s="191"/>
      <c r="U171" s="191"/>
      <c r="V171" s="191"/>
      <c r="W171" s="191"/>
      <c r="X171" s="191"/>
      <c r="Y171" s="47"/>
      <c r="Z171" s="395"/>
      <c r="AA171" s="395"/>
      <c r="AB171" s="395"/>
      <c r="AC171" s="395"/>
    </row>
    <row r="172" spans="1:29" s="394" customFormat="1" ht="10.5" customHeight="1">
      <c r="A172" s="392"/>
      <c r="B172" s="301"/>
      <c r="C172" s="393"/>
      <c r="I172" s="191"/>
      <c r="J172" s="191"/>
      <c r="K172" s="484"/>
      <c r="L172" s="191"/>
      <c r="M172" s="191"/>
      <c r="N172" s="191"/>
      <c r="O172" s="191"/>
      <c r="P172" s="484"/>
      <c r="Q172" s="191"/>
      <c r="R172" s="191"/>
      <c r="S172" s="455"/>
      <c r="T172" s="191"/>
      <c r="U172" s="191"/>
      <c r="V172" s="191"/>
      <c r="W172" s="191"/>
      <c r="X172" s="191"/>
      <c r="Y172" s="47"/>
      <c r="Z172" s="395"/>
      <c r="AA172" s="395"/>
      <c r="AB172" s="395"/>
      <c r="AC172" s="395"/>
    </row>
    <row r="173" spans="1:29" s="394" customFormat="1" ht="10.5" customHeight="1">
      <c r="A173" s="392"/>
      <c r="B173" s="301"/>
      <c r="C173" s="393"/>
      <c r="I173" s="191"/>
      <c r="J173" s="191"/>
      <c r="K173" s="484"/>
      <c r="L173" s="191"/>
      <c r="M173" s="191"/>
      <c r="N173" s="191"/>
      <c r="O173" s="191"/>
      <c r="P173" s="484"/>
      <c r="Q173" s="191"/>
      <c r="R173" s="191"/>
      <c r="S173" s="455"/>
      <c r="T173" s="191"/>
      <c r="U173" s="191"/>
      <c r="V173" s="191"/>
      <c r="W173" s="191"/>
      <c r="X173" s="191"/>
      <c r="Y173" s="47"/>
      <c r="Z173" s="395"/>
      <c r="AA173" s="395"/>
      <c r="AB173" s="395"/>
      <c r="AC173" s="395"/>
    </row>
    <row r="174" spans="1:29" s="394" customFormat="1" ht="10.5" customHeight="1">
      <c r="A174" s="392"/>
      <c r="B174" s="301"/>
      <c r="C174" s="393"/>
      <c r="I174" s="191"/>
      <c r="J174" s="191"/>
      <c r="K174" s="484"/>
      <c r="L174" s="191"/>
      <c r="M174" s="191"/>
      <c r="N174" s="191"/>
      <c r="O174" s="191"/>
      <c r="P174" s="484"/>
      <c r="Q174" s="191"/>
      <c r="R174" s="191"/>
      <c r="S174" s="455"/>
      <c r="T174" s="191"/>
      <c r="U174" s="191"/>
      <c r="V174" s="191"/>
      <c r="W174" s="191"/>
      <c r="X174" s="191"/>
      <c r="Y174" s="47"/>
      <c r="Z174" s="395"/>
      <c r="AA174" s="395"/>
      <c r="AB174" s="395"/>
      <c r="AC174" s="395"/>
    </row>
    <row r="175" spans="1:29" s="394" customFormat="1" ht="10.5" customHeight="1">
      <c r="A175" s="392"/>
      <c r="B175" s="301"/>
      <c r="C175" s="393"/>
      <c r="I175" s="191"/>
      <c r="J175" s="191"/>
      <c r="K175" s="484"/>
      <c r="L175" s="191"/>
      <c r="M175" s="191"/>
      <c r="N175" s="191"/>
      <c r="O175" s="191"/>
      <c r="P175" s="484"/>
      <c r="Q175" s="191"/>
      <c r="R175" s="191"/>
      <c r="S175" s="455"/>
      <c r="T175" s="191"/>
      <c r="U175" s="191"/>
      <c r="V175" s="191"/>
      <c r="W175" s="191"/>
      <c r="X175" s="191"/>
      <c r="Y175" s="47"/>
      <c r="Z175" s="395"/>
      <c r="AA175" s="395"/>
      <c r="AB175" s="395"/>
      <c r="AC175" s="395"/>
    </row>
    <row r="176" spans="1:29" s="394" customFormat="1" ht="10.5" customHeight="1">
      <c r="A176" s="392"/>
      <c r="B176" s="301"/>
      <c r="C176" s="393"/>
      <c r="I176" s="191"/>
      <c r="J176" s="191"/>
      <c r="K176" s="484"/>
      <c r="L176" s="191"/>
      <c r="M176" s="191"/>
      <c r="N176" s="191"/>
      <c r="O176" s="191"/>
      <c r="P176" s="484"/>
      <c r="Q176" s="191"/>
      <c r="R176" s="191"/>
      <c r="S176" s="455"/>
      <c r="T176" s="191"/>
      <c r="U176" s="191"/>
      <c r="V176" s="191"/>
      <c r="W176" s="191"/>
      <c r="X176" s="191"/>
      <c r="Y176" s="47"/>
      <c r="Z176" s="395"/>
      <c r="AA176" s="395"/>
      <c r="AB176" s="395"/>
      <c r="AC176" s="395"/>
    </row>
    <row r="177" spans="1:29" s="394" customFormat="1" ht="10.5" customHeight="1">
      <c r="A177" s="392"/>
      <c r="B177" s="301"/>
      <c r="C177" s="393"/>
      <c r="I177" s="191"/>
      <c r="J177" s="191"/>
      <c r="K177" s="484"/>
      <c r="L177" s="191"/>
      <c r="M177" s="191"/>
      <c r="N177" s="191"/>
      <c r="O177" s="191"/>
      <c r="P177" s="484"/>
      <c r="Q177" s="191"/>
      <c r="R177" s="191"/>
      <c r="S177" s="455"/>
      <c r="T177" s="191"/>
      <c r="U177" s="191"/>
      <c r="V177" s="191"/>
      <c r="W177" s="191"/>
      <c r="X177" s="191"/>
      <c r="Y177" s="47"/>
      <c r="Z177" s="395"/>
      <c r="AA177" s="395"/>
      <c r="AB177" s="395"/>
      <c r="AC177" s="395"/>
    </row>
    <row r="178" spans="1:29" s="394" customFormat="1" ht="10.5" customHeight="1">
      <c r="A178" s="392"/>
      <c r="B178" s="301"/>
      <c r="C178" s="393"/>
      <c r="I178" s="191"/>
      <c r="J178" s="191"/>
      <c r="K178" s="484"/>
      <c r="L178" s="191"/>
      <c r="M178" s="191"/>
      <c r="N178" s="191"/>
      <c r="O178" s="191"/>
      <c r="P178" s="484"/>
      <c r="Q178" s="191"/>
      <c r="R178" s="191"/>
      <c r="S178" s="455"/>
      <c r="T178" s="191"/>
      <c r="U178" s="191"/>
      <c r="V178" s="191"/>
      <c r="W178" s="191"/>
      <c r="X178" s="191"/>
      <c r="Y178" s="47"/>
      <c r="Z178" s="395"/>
      <c r="AA178" s="395"/>
      <c r="AB178" s="395"/>
      <c r="AC178" s="395"/>
    </row>
    <row r="179" spans="1:29" s="394" customFormat="1" ht="10.5" customHeight="1">
      <c r="A179" s="392"/>
      <c r="B179" s="301"/>
      <c r="C179" s="393"/>
      <c r="I179" s="191"/>
      <c r="J179" s="191"/>
      <c r="K179" s="484"/>
      <c r="L179" s="191"/>
      <c r="M179" s="191"/>
      <c r="N179" s="191"/>
      <c r="O179" s="191"/>
      <c r="P179" s="484"/>
      <c r="Q179" s="191"/>
      <c r="R179" s="191"/>
      <c r="S179" s="455"/>
      <c r="T179" s="191"/>
      <c r="U179" s="191"/>
      <c r="V179" s="191"/>
      <c r="W179" s="191"/>
      <c r="X179" s="191"/>
      <c r="Y179" s="47"/>
      <c r="Z179" s="395"/>
      <c r="AA179" s="395"/>
      <c r="AB179" s="395"/>
      <c r="AC179" s="395"/>
    </row>
    <row r="180" spans="1:29" s="394" customFormat="1" ht="10.5" customHeight="1">
      <c r="A180" s="392"/>
      <c r="B180" s="301"/>
      <c r="C180" s="393"/>
      <c r="I180" s="191"/>
      <c r="J180" s="191"/>
      <c r="K180" s="484"/>
      <c r="L180" s="191"/>
      <c r="M180" s="191"/>
      <c r="N180" s="191"/>
      <c r="O180" s="191"/>
      <c r="P180" s="484"/>
      <c r="Q180" s="191"/>
      <c r="R180" s="191"/>
      <c r="S180" s="455"/>
      <c r="T180" s="191"/>
      <c r="U180" s="191"/>
      <c r="V180" s="191"/>
      <c r="W180" s="191"/>
      <c r="X180" s="191"/>
      <c r="Y180" s="47"/>
      <c r="Z180" s="395"/>
      <c r="AA180" s="395"/>
      <c r="AB180" s="395"/>
      <c r="AC180" s="395"/>
    </row>
    <row r="181" spans="1:29" s="394" customFormat="1" ht="10.5" customHeight="1">
      <c r="A181" s="392"/>
      <c r="B181" s="301"/>
      <c r="C181" s="393"/>
      <c r="I181" s="191"/>
      <c r="J181" s="191"/>
      <c r="K181" s="484"/>
      <c r="L181" s="191"/>
      <c r="M181" s="191"/>
      <c r="N181" s="191"/>
      <c r="O181" s="191"/>
      <c r="P181" s="484"/>
      <c r="Q181" s="191"/>
      <c r="R181" s="191"/>
      <c r="S181" s="455"/>
      <c r="T181" s="191"/>
      <c r="U181" s="191"/>
      <c r="V181" s="191"/>
      <c r="W181" s="191"/>
      <c r="X181" s="191"/>
      <c r="Y181" s="47"/>
      <c r="Z181" s="395"/>
      <c r="AA181" s="395"/>
      <c r="AB181" s="395"/>
      <c r="AC181" s="395"/>
    </row>
    <row r="182" spans="1:29" s="394" customFormat="1" ht="10.5" customHeight="1">
      <c r="A182" s="392"/>
      <c r="B182" s="301"/>
      <c r="C182" s="393"/>
      <c r="I182" s="191"/>
      <c r="J182" s="191"/>
      <c r="K182" s="484"/>
      <c r="L182" s="191"/>
      <c r="M182" s="191"/>
      <c r="N182" s="191"/>
      <c r="O182" s="191"/>
      <c r="P182" s="484"/>
      <c r="Q182" s="191"/>
      <c r="R182" s="191"/>
      <c r="S182" s="455"/>
      <c r="T182" s="191"/>
      <c r="U182" s="191"/>
      <c r="V182" s="191"/>
      <c r="W182" s="191"/>
      <c r="X182" s="191"/>
      <c r="Y182" s="47"/>
      <c r="Z182" s="395"/>
      <c r="AA182" s="395"/>
      <c r="AB182" s="395"/>
      <c r="AC182" s="395"/>
    </row>
    <row r="183" spans="1:29" s="394" customFormat="1" ht="10.5" customHeight="1">
      <c r="A183" s="392"/>
      <c r="B183" s="301"/>
      <c r="C183" s="393"/>
      <c r="I183" s="191"/>
      <c r="J183" s="191"/>
      <c r="K183" s="484"/>
      <c r="L183" s="191"/>
      <c r="M183" s="191"/>
      <c r="N183" s="191"/>
      <c r="O183" s="191"/>
      <c r="P183" s="484"/>
      <c r="Q183" s="191"/>
      <c r="R183" s="191"/>
      <c r="S183" s="455"/>
      <c r="T183" s="191"/>
      <c r="U183" s="191"/>
      <c r="V183" s="191"/>
      <c r="W183" s="191"/>
      <c r="X183" s="191"/>
      <c r="Y183" s="47"/>
      <c r="Z183" s="395"/>
      <c r="AA183" s="395"/>
      <c r="AB183" s="395"/>
      <c r="AC183" s="395"/>
    </row>
    <row r="184" spans="1:29" s="394" customFormat="1" ht="10.5" customHeight="1">
      <c r="A184" s="392"/>
      <c r="B184" s="301"/>
      <c r="C184" s="393"/>
      <c r="I184" s="191"/>
      <c r="J184" s="191"/>
      <c r="K184" s="484"/>
      <c r="L184" s="191"/>
      <c r="M184" s="191"/>
      <c r="N184" s="191"/>
      <c r="O184" s="191"/>
      <c r="P184" s="484"/>
      <c r="Q184" s="191"/>
      <c r="R184" s="191"/>
      <c r="S184" s="455"/>
      <c r="T184" s="191"/>
      <c r="U184" s="191"/>
      <c r="V184" s="191"/>
      <c r="W184" s="191"/>
      <c r="X184" s="191"/>
      <c r="Y184" s="47"/>
      <c r="Z184" s="395"/>
      <c r="AA184" s="395"/>
      <c r="AB184" s="395"/>
      <c r="AC184" s="395"/>
    </row>
    <row r="185" spans="1:29" s="394" customFormat="1" ht="10.5" customHeight="1">
      <c r="A185" s="392"/>
      <c r="B185" s="301"/>
      <c r="C185" s="393"/>
      <c r="I185" s="191"/>
      <c r="J185" s="191"/>
      <c r="K185" s="484"/>
      <c r="L185" s="191"/>
      <c r="M185" s="191"/>
      <c r="N185" s="191"/>
      <c r="O185" s="191"/>
      <c r="P185" s="484"/>
      <c r="Q185" s="191"/>
      <c r="R185" s="191"/>
      <c r="S185" s="455"/>
      <c r="T185" s="191"/>
      <c r="U185" s="191"/>
      <c r="V185" s="191"/>
      <c r="W185" s="191"/>
      <c r="X185" s="191"/>
      <c r="Y185" s="47"/>
      <c r="Z185" s="395"/>
      <c r="AA185" s="395"/>
      <c r="AB185" s="395"/>
      <c r="AC185" s="395"/>
    </row>
    <row r="186" spans="1:29" s="394" customFormat="1" ht="10.5" customHeight="1">
      <c r="A186" s="392"/>
      <c r="B186" s="301"/>
      <c r="C186" s="393"/>
      <c r="I186" s="191"/>
      <c r="J186" s="191"/>
      <c r="K186" s="484"/>
      <c r="L186" s="191"/>
      <c r="M186" s="191"/>
      <c r="N186" s="191"/>
      <c r="O186" s="191"/>
      <c r="P186" s="484"/>
      <c r="Q186" s="191"/>
      <c r="R186" s="191"/>
      <c r="S186" s="455"/>
      <c r="T186" s="191"/>
      <c r="U186" s="191"/>
      <c r="V186" s="191"/>
      <c r="W186" s="191"/>
      <c r="X186" s="191"/>
      <c r="Y186" s="47"/>
      <c r="Z186" s="395"/>
      <c r="AA186" s="395"/>
      <c r="AB186" s="395"/>
      <c r="AC186" s="395"/>
    </row>
    <row r="187" spans="1:29" s="394" customFormat="1" ht="10.5" customHeight="1">
      <c r="A187" s="392"/>
      <c r="B187" s="301"/>
      <c r="C187" s="393"/>
      <c r="I187" s="191"/>
      <c r="J187" s="191"/>
      <c r="K187" s="484"/>
      <c r="L187" s="191"/>
      <c r="M187" s="191"/>
      <c r="N187" s="191"/>
      <c r="O187" s="191"/>
      <c r="P187" s="484"/>
      <c r="Q187" s="191"/>
      <c r="R187" s="191"/>
      <c r="S187" s="455"/>
      <c r="T187" s="191"/>
      <c r="U187" s="191"/>
      <c r="V187" s="191"/>
      <c r="W187" s="191"/>
      <c r="X187" s="191"/>
      <c r="Y187" s="47"/>
      <c r="Z187" s="395"/>
      <c r="AA187" s="395"/>
      <c r="AB187" s="395"/>
      <c r="AC187" s="395"/>
    </row>
    <row r="188" spans="1:29" s="394" customFormat="1" ht="10.5" customHeight="1">
      <c r="A188" s="392"/>
      <c r="B188" s="301"/>
      <c r="C188" s="393"/>
      <c r="I188" s="191"/>
      <c r="J188" s="191"/>
      <c r="K188" s="484"/>
      <c r="L188" s="191"/>
      <c r="M188" s="191"/>
      <c r="N188" s="191"/>
      <c r="O188" s="191"/>
      <c r="P188" s="484"/>
      <c r="Q188" s="191"/>
      <c r="R188" s="191"/>
      <c r="S188" s="455"/>
      <c r="T188" s="191"/>
      <c r="U188" s="191"/>
      <c r="V188" s="191"/>
      <c r="W188" s="191"/>
      <c r="X188" s="191"/>
      <c r="Y188" s="47"/>
      <c r="Z188" s="395"/>
      <c r="AA188" s="395"/>
      <c r="AB188" s="395"/>
      <c r="AC188" s="395"/>
    </row>
    <row r="189" spans="1:29" s="394" customFormat="1" ht="10.5" customHeight="1">
      <c r="A189" s="392"/>
      <c r="B189" s="301"/>
      <c r="C189" s="393"/>
      <c r="I189" s="191"/>
      <c r="J189" s="191"/>
      <c r="K189" s="484"/>
      <c r="L189" s="191"/>
      <c r="M189" s="191"/>
      <c r="N189" s="191"/>
      <c r="O189" s="191"/>
      <c r="P189" s="484"/>
      <c r="Q189" s="191"/>
      <c r="R189" s="191"/>
      <c r="S189" s="455"/>
      <c r="T189" s="191"/>
      <c r="U189" s="191"/>
      <c r="V189" s="191"/>
      <c r="W189" s="191"/>
      <c r="X189" s="191"/>
      <c r="Y189" s="47"/>
      <c r="Z189" s="395"/>
      <c r="AA189" s="395"/>
      <c r="AB189" s="395"/>
      <c r="AC189" s="395"/>
    </row>
    <row r="190" spans="1:29" s="394" customFormat="1" ht="10.5" customHeight="1">
      <c r="A190" s="392"/>
      <c r="B190" s="301"/>
      <c r="C190" s="393"/>
      <c r="I190" s="191"/>
      <c r="J190" s="191"/>
      <c r="K190" s="484"/>
      <c r="L190" s="191"/>
      <c r="M190" s="191"/>
      <c r="N190" s="191"/>
      <c r="O190" s="191"/>
      <c r="P190" s="484"/>
      <c r="Q190" s="191"/>
      <c r="R190" s="191"/>
      <c r="S190" s="455"/>
      <c r="T190" s="191"/>
      <c r="U190" s="191"/>
      <c r="V190" s="191"/>
      <c r="W190" s="191"/>
      <c r="X190" s="191"/>
      <c r="Y190" s="47"/>
      <c r="Z190" s="395"/>
      <c r="AA190" s="395"/>
      <c r="AB190" s="395"/>
      <c r="AC190" s="395"/>
    </row>
    <row r="191" spans="1:29" s="394" customFormat="1" ht="10.5" customHeight="1">
      <c r="A191" s="392"/>
      <c r="B191" s="301"/>
      <c r="C191" s="393"/>
      <c r="I191" s="191"/>
      <c r="J191" s="191"/>
      <c r="K191" s="484"/>
      <c r="L191" s="191"/>
      <c r="M191" s="191"/>
      <c r="N191" s="191"/>
      <c r="O191" s="191"/>
      <c r="P191" s="484"/>
      <c r="Q191" s="191"/>
      <c r="R191" s="191"/>
      <c r="S191" s="455"/>
      <c r="T191" s="191"/>
      <c r="U191" s="191"/>
      <c r="V191" s="191"/>
      <c r="W191" s="191"/>
      <c r="X191" s="191"/>
      <c r="Y191" s="47"/>
      <c r="Z191" s="395"/>
      <c r="AA191" s="395"/>
      <c r="AB191" s="395"/>
      <c r="AC191" s="395"/>
    </row>
    <row r="192" spans="1:29" s="394" customFormat="1" ht="10.5" customHeight="1">
      <c r="A192" s="392"/>
      <c r="B192" s="301"/>
      <c r="C192" s="393"/>
      <c r="I192" s="191"/>
      <c r="J192" s="191"/>
      <c r="K192" s="484"/>
      <c r="L192" s="191"/>
      <c r="M192" s="191"/>
      <c r="N192" s="191"/>
      <c r="O192" s="191"/>
      <c r="P192" s="484"/>
      <c r="Q192" s="191"/>
      <c r="R192" s="191"/>
      <c r="S192" s="455"/>
      <c r="T192" s="191"/>
      <c r="U192" s="191"/>
      <c r="V192" s="191"/>
      <c r="W192" s="191"/>
      <c r="X192" s="191"/>
      <c r="Y192" s="47"/>
      <c r="Z192" s="395"/>
      <c r="AA192" s="395"/>
      <c r="AB192" s="395"/>
      <c r="AC192" s="395"/>
    </row>
    <row r="193" spans="1:29" s="394" customFormat="1" ht="10.5" customHeight="1">
      <c r="A193" s="392"/>
      <c r="B193" s="301"/>
      <c r="C193" s="393"/>
      <c r="I193" s="191"/>
      <c r="J193" s="191"/>
      <c r="K193" s="484"/>
      <c r="L193" s="191"/>
      <c r="M193" s="191"/>
      <c r="N193" s="191"/>
      <c r="O193" s="191"/>
      <c r="P193" s="484"/>
      <c r="Q193" s="191"/>
      <c r="R193" s="191"/>
      <c r="S193" s="455"/>
      <c r="T193" s="191"/>
      <c r="U193" s="191"/>
      <c r="V193" s="191"/>
      <c r="W193" s="191"/>
      <c r="X193" s="191"/>
      <c r="Y193" s="47"/>
      <c r="Z193" s="395"/>
      <c r="AA193" s="395"/>
      <c r="AB193" s="395"/>
      <c r="AC193" s="395"/>
    </row>
    <row r="194" spans="1:29" s="394" customFormat="1" ht="10.5" customHeight="1">
      <c r="A194" s="392"/>
      <c r="B194" s="301"/>
      <c r="C194" s="393"/>
      <c r="I194" s="191"/>
      <c r="J194" s="191"/>
      <c r="K194" s="484"/>
      <c r="L194" s="191"/>
      <c r="M194" s="191"/>
      <c r="N194" s="191"/>
      <c r="O194" s="191"/>
      <c r="P194" s="484"/>
      <c r="Q194" s="191"/>
      <c r="R194" s="191"/>
      <c r="S194" s="455"/>
      <c r="T194" s="191"/>
      <c r="U194" s="191"/>
      <c r="V194" s="191"/>
      <c r="W194" s="191"/>
      <c r="X194" s="191"/>
      <c r="Y194" s="47"/>
      <c r="Z194" s="395"/>
      <c r="AA194" s="395"/>
      <c r="AB194" s="395"/>
      <c r="AC194" s="395"/>
    </row>
    <row r="195" spans="1:29" s="394" customFormat="1" ht="10.5" customHeight="1">
      <c r="A195" s="392"/>
      <c r="B195" s="301"/>
      <c r="C195" s="393"/>
      <c r="I195" s="191"/>
      <c r="J195" s="191"/>
      <c r="K195" s="484"/>
      <c r="L195" s="191"/>
      <c r="M195" s="191"/>
      <c r="N195" s="191"/>
      <c r="O195" s="191"/>
      <c r="P195" s="484"/>
      <c r="Q195" s="191"/>
      <c r="R195" s="191"/>
      <c r="S195" s="455"/>
      <c r="T195" s="191"/>
      <c r="U195" s="191"/>
      <c r="V195" s="191"/>
      <c r="W195" s="191"/>
      <c r="X195" s="191"/>
      <c r="Y195" s="47"/>
      <c r="Z195" s="395"/>
      <c r="AA195" s="395"/>
      <c r="AB195" s="395"/>
      <c r="AC195" s="395"/>
    </row>
    <row r="196" spans="1:29" s="394" customFormat="1" ht="10.5" customHeight="1">
      <c r="A196" s="392"/>
      <c r="B196" s="301"/>
      <c r="C196" s="393"/>
      <c r="I196" s="191"/>
      <c r="J196" s="191"/>
      <c r="K196" s="484"/>
      <c r="L196" s="191"/>
      <c r="M196" s="191"/>
      <c r="N196" s="191"/>
      <c r="O196" s="191"/>
      <c r="P196" s="484"/>
      <c r="Q196" s="191"/>
      <c r="R196" s="191"/>
      <c r="S196" s="455"/>
      <c r="T196" s="191"/>
      <c r="U196" s="191"/>
      <c r="V196" s="191"/>
      <c r="W196" s="191"/>
      <c r="X196" s="191"/>
      <c r="Y196" s="47"/>
      <c r="Z196" s="395"/>
      <c r="AA196" s="395"/>
      <c r="AB196" s="395"/>
      <c r="AC196" s="395"/>
    </row>
    <row r="197" spans="1:29" s="394" customFormat="1" ht="10.5" customHeight="1">
      <c r="A197" s="392"/>
      <c r="B197" s="301"/>
      <c r="C197" s="393"/>
      <c r="I197" s="191"/>
      <c r="J197" s="191"/>
      <c r="K197" s="484"/>
      <c r="L197" s="191"/>
      <c r="M197" s="191"/>
      <c r="N197" s="191"/>
      <c r="O197" s="191"/>
      <c r="P197" s="484"/>
      <c r="Q197" s="191"/>
      <c r="R197" s="191"/>
      <c r="S197" s="455"/>
      <c r="T197" s="191"/>
      <c r="U197" s="191"/>
      <c r="V197" s="191"/>
      <c r="W197" s="191"/>
      <c r="X197" s="191"/>
      <c r="Y197" s="47"/>
      <c r="Z197" s="395"/>
      <c r="AA197" s="395"/>
      <c r="AB197" s="395"/>
      <c r="AC197" s="395"/>
    </row>
    <row r="198" spans="1:29" s="394" customFormat="1" ht="10.5" customHeight="1">
      <c r="A198" s="392"/>
      <c r="B198" s="301"/>
      <c r="C198" s="393"/>
      <c r="I198" s="191"/>
      <c r="J198" s="191"/>
      <c r="K198" s="484"/>
      <c r="L198" s="191"/>
      <c r="M198" s="191"/>
      <c r="N198" s="191"/>
      <c r="O198" s="191"/>
      <c r="P198" s="484"/>
      <c r="Q198" s="191"/>
      <c r="R198" s="191"/>
      <c r="S198" s="455"/>
      <c r="T198" s="191"/>
      <c r="U198" s="191"/>
      <c r="V198" s="191"/>
      <c r="W198" s="191"/>
      <c r="X198" s="191"/>
      <c r="Y198" s="47"/>
      <c r="Z198" s="395"/>
      <c r="AA198" s="395"/>
      <c r="AB198" s="395"/>
      <c r="AC198" s="395"/>
    </row>
    <row r="199" spans="1:29" s="394" customFormat="1" ht="10.5" customHeight="1">
      <c r="A199" s="392"/>
      <c r="B199" s="301"/>
      <c r="C199" s="393"/>
      <c r="I199" s="191"/>
      <c r="J199" s="191"/>
      <c r="K199" s="484"/>
      <c r="L199" s="191"/>
      <c r="M199" s="191"/>
      <c r="N199" s="191"/>
      <c r="O199" s="191"/>
      <c r="P199" s="484"/>
      <c r="Q199" s="191"/>
      <c r="R199" s="191"/>
      <c r="S199" s="455"/>
      <c r="T199" s="191"/>
      <c r="U199" s="191"/>
      <c r="V199" s="191"/>
      <c r="W199" s="191"/>
      <c r="X199" s="191"/>
      <c r="Y199" s="47"/>
      <c r="Z199" s="395"/>
      <c r="AA199" s="395"/>
      <c r="AB199" s="395"/>
      <c r="AC199" s="395"/>
    </row>
    <row r="200" spans="1:29" s="394" customFormat="1" ht="10.5" customHeight="1">
      <c r="A200" s="392"/>
      <c r="B200" s="301"/>
      <c r="C200" s="393"/>
      <c r="I200" s="191"/>
      <c r="J200" s="191"/>
      <c r="K200" s="484"/>
      <c r="L200" s="191"/>
      <c r="M200" s="191"/>
      <c r="N200" s="191"/>
      <c r="O200" s="191"/>
      <c r="P200" s="484"/>
      <c r="Q200" s="191"/>
      <c r="R200" s="191"/>
      <c r="S200" s="455"/>
      <c r="T200" s="191"/>
      <c r="U200" s="191"/>
      <c r="V200" s="191"/>
      <c r="W200" s="191"/>
      <c r="X200" s="191"/>
      <c r="Y200" s="47"/>
      <c r="Z200" s="395"/>
      <c r="AA200" s="395"/>
      <c r="AB200" s="395"/>
      <c r="AC200" s="395"/>
    </row>
    <row r="201" spans="1:29" s="394" customFormat="1" ht="10.5" customHeight="1">
      <c r="A201" s="392"/>
      <c r="B201" s="301"/>
      <c r="C201" s="393"/>
      <c r="I201" s="191"/>
      <c r="J201" s="191"/>
      <c r="K201" s="484"/>
      <c r="L201" s="191"/>
      <c r="M201" s="191"/>
      <c r="N201" s="191"/>
      <c r="O201" s="191"/>
      <c r="P201" s="484"/>
      <c r="Q201" s="191"/>
      <c r="R201" s="191"/>
      <c r="S201" s="455"/>
      <c r="T201" s="191"/>
      <c r="U201" s="191"/>
      <c r="V201" s="191"/>
      <c r="W201" s="191"/>
      <c r="X201" s="191"/>
      <c r="Y201" s="47"/>
      <c r="Z201" s="395"/>
      <c r="AA201" s="395"/>
      <c r="AB201" s="395"/>
      <c r="AC201" s="395"/>
    </row>
    <row r="202" spans="1:29" s="394" customFormat="1" ht="10.5" customHeight="1">
      <c r="A202" s="392"/>
      <c r="B202" s="301"/>
      <c r="C202" s="393"/>
      <c r="I202" s="191"/>
      <c r="J202" s="191"/>
      <c r="K202" s="484"/>
      <c r="L202" s="191"/>
      <c r="M202" s="191"/>
      <c r="N202" s="191"/>
      <c r="O202" s="191"/>
      <c r="P202" s="484"/>
      <c r="Q202" s="191"/>
      <c r="R202" s="191"/>
      <c r="S202" s="455"/>
      <c r="T202" s="191"/>
      <c r="U202" s="191"/>
      <c r="V202" s="191"/>
      <c r="W202" s="191"/>
      <c r="X202" s="191"/>
      <c r="Y202" s="47"/>
      <c r="Z202" s="395"/>
      <c r="AA202" s="395"/>
      <c r="AB202" s="395"/>
      <c r="AC202" s="395"/>
    </row>
    <row r="203" spans="1:29" s="394" customFormat="1" ht="10.5" customHeight="1">
      <c r="A203" s="392"/>
      <c r="B203" s="301"/>
      <c r="C203" s="393"/>
      <c r="I203" s="191"/>
      <c r="J203" s="191"/>
      <c r="K203" s="484"/>
      <c r="L203" s="191"/>
      <c r="M203" s="191"/>
      <c r="N203" s="191"/>
      <c r="O203" s="191"/>
      <c r="P203" s="484"/>
      <c r="Q203" s="191"/>
      <c r="R203" s="191"/>
      <c r="S203" s="455"/>
      <c r="T203" s="191"/>
      <c r="U203" s="191"/>
      <c r="V203" s="191"/>
      <c r="W203" s="191"/>
      <c r="X203" s="191"/>
      <c r="Y203" s="47"/>
      <c r="Z203" s="395"/>
      <c r="AA203" s="395"/>
      <c r="AB203" s="395"/>
      <c r="AC203" s="395"/>
    </row>
    <row r="204" spans="1:29" s="394" customFormat="1" ht="10.5" customHeight="1">
      <c r="A204" s="392"/>
      <c r="B204" s="301"/>
      <c r="C204" s="393"/>
      <c r="I204" s="191"/>
      <c r="J204" s="191"/>
      <c r="K204" s="484"/>
      <c r="L204" s="191"/>
      <c r="M204" s="191"/>
      <c r="N204" s="191"/>
      <c r="O204" s="191"/>
      <c r="P204" s="484"/>
      <c r="Q204" s="191"/>
      <c r="R204" s="191"/>
      <c r="S204" s="455"/>
      <c r="T204" s="191"/>
      <c r="U204" s="191"/>
      <c r="V204" s="191"/>
      <c r="W204" s="191"/>
      <c r="X204" s="191"/>
      <c r="Y204" s="47"/>
      <c r="Z204" s="395"/>
      <c r="AA204" s="395"/>
      <c r="AB204" s="395"/>
      <c r="AC204" s="395"/>
    </row>
    <row r="205" spans="1:29" s="394" customFormat="1" ht="10.5" customHeight="1">
      <c r="A205" s="392"/>
      <c r="B205" s="301"/>
      <c r="C205" s="393"/>
      <c r="I205" s="191"/>
      <c r="J205" s="191"/>
      <c r="K205" s="484"/>
      <c r="L205" s="191"/>
      <c r="M205" s="191"/>
      <c r="N205" s="191"/>
      <c r="O205" s="191"/>
      <c r="P205" s="484"/>
      <c r="Q205" s="191"/>
      <c r="R205" s="191"/>
      <c r="S205" s="455"/>
      <c r="T205" s="191"/>
      <c r="U205" s="191"/>
      <c r="V205" s="191"/>
      <c r="W205" s="191"/>
      <c r="X205" s="191"/>
      <c r="Y205" s="47"/>
      <c r="Z205" s="395"/>
      <c r="AA205" s="395"/>
      <c r="AB205" s="395"/>
      <c r="AC205" s="395"/>
    </row>
    <row r="206" spans="1:29" s="394" customFormat="1" ht="10.5" customHeight="1">
      <c r="A206" s="392"/>
      <c r="B206" s="301"/>
      <c r="C206" s="393"/>
      <c r="I206" s="191"/>
      <c r="J206" s="191"/>
      <c r="K206" s="484"/>
      <c r="L206" s="191"/>
      <c r="M206" s="191"/>
      <c r="N206" s="191"/>
      <c r="O206" s="191"/>
      <c r="P206" s="484"/>
      <c r="Q206" s="191"/>
      <c r="R206" s="191"/>
      <c r="S206" s="455"/>
      <c r="T206" s="191"/>
      <c r="U206" s="191"/>
      <c r="V206" s="191"/>
      <c r="W206" s="191"/>
      <c r="X206" s="191"/>
      <c r="Y206" s="47"/>
      <c r="Z206" s="395"/>
      <c r="AA206" s="395"/>
      <c r="AB206" s="395"/>
      <c r="AC206" s="395"/>
    </row>
    <row r="207" spans="1:29" s="394" customFormat="1" ht="10.5" customHeight="1">
      <c r="A207" s="392"/>
      <c r="B207" s="301"/>
      <c r="C207" s="393"/>
      <c r="I207" s="191"/>
      <c r="J207" s="191"/>
      <c r="K207" s="484"/>
      <c r="L207" s="191"/>
      <c r="M207" s="191"/>
      <c r="N207" s="191"/>
      <c r="O207" s="191"/>
      <c r="P207" s="484"/>
      <c r="Q207" s="191"/>
      <c r="R207" s="191"/>
      <c r="S207" s="455"/>
      <c r="T207" s="191"/>
      <c r="U207" s="191"/>
      <c r="V207" s="191"/>
      <c r="W207" s="191"/>
      <c r="X207" s="191"/>
      <c r="Y207" s="47"/>
      <c r="Z207" s="395"/>
      <c r="AA207" s="395"/>
      <c r="AB207" s="395"/>
      <c r="AC207" s="395"/>
    </row>
    <row r="208" spans="1:29" s="394" customFormat="1" ht="10.5" customHeight="1">
      <c r="A208" s="392"/>
      <c r="B208" s="301"/>
      <c r="C208" s="393"/>
      <c r="I208" s="191"/>
      <c r="J208" s="191"/>
      <c r="K208" s="484"/>
      <c r="L208" s="191"/>
      <c r="M208" s="191"/>
      <c r="N208" s="191"/>
      <c r="O208" s="191"/>
      <c r="P208" s="484"/>
      <c r="Q208" s="191"/>
      <c r="R208" s="191"/>
      <c r="S208" s="455"/>
      <c r="T208" s="191"/>
      <c r="U208" s="191"/>
      <c r="V208" s="191"/>
      <c r="W208" s="191"/>
      <c r="X208" s="191"/>
      <c r="Y208" s="47"/>
      <c r="Z208" s="395"/>
      <c r="AA208" s="395"/>
      <c r="AB208" s="395"/>
      <c r="AC208" s="395"/>
    </row>
    <row r="209" spans="1:29" s="394" customFormat="1" ht="10.5" customHeight="1">
      <c r="A209" s="392"/>
      <c r="B209" s="301"/>
      <c r="C209" s="393"/>
      <c r="I209" s="191"/>
      <c r="J209" s="191"/>
      <c r="K209" s="484"/>
      <c r="L209" s="191"/>
      <c r="M209" s="191"/>
      <c r="N209" s="191"/>
      <c r="O209" s="191"/>
      <c r="P209" s="484"/>
      <c r="Q209" s="191"/>
      <c r="R209" s="191"/>
      <c r="S209" s="455"/>
      <c r="T209" s="191"/>
      <c r="U209" s="191"/>
      <c r="V209" s="191"/>
      <c r="W209" s="191"/>
      <c r="X209" s="191"/>
      <c r="Y209" s="47"/>
      <c r="Z209" s="395"/>
      <c r="AA209" s="395"/>
      <c r="AB209" s="395"/>
      <c r="AC209" s="395"/>
    </row>
    <row r="210" spans="1:29" s="394" customFormat="1" ht="10.5" customHeight="1">
      <c r="A210" s="392"/>
      <c r="B210" s="301"/>
      <c r="C210" s="393"/>
      <c r="I210" s="191"/>
      <c r="J210" s="191"/>
      <c r="K210" s="484"/>
      <c r="L210" s="191"/>
      <c r="M210" s="191"/>
      <c r="N210" s="191"/>
      <c r="O210" s="191"/>
      <c r="P210" s="484"/>
      <c r="Q210" s="191"/>
      <c r="R210" s="191"/>
      <c r="S210" s="455"/>
      <c r="T210" s="191"/>
      <c r="U210" s="191"/>
      <c r="V210" s="191"/>
      <c r="W210" s="191"/>
      <c r="X210" s="191"/>
      <c r="Y210" s="47"/>
      <c r="Z210" s="395"/>
      <c r="AA210" s="395"/>
      <c r="AB210" s="395"/>
      <c r="AC210" s="395"/>
    </row>
    <row r="211" spans="1:29" s="394" customFormat="1" ht="10.5" customHeight="1">
      <c r="A211" s="392"/>
      <c r="B211" s="301"/>
      <c r="C211" s="393"/>
      <c r="I211" s="191"/>
      <c r="J211" s="191"/>
      <c r="K211" s="484"/>
      <c r="L211" s="191"/>
      <c r="M211" s="191"/>
      <c r="N211" s="191"/>
      <c r="O211" s="191"/>
      <c r="P211" s="484"/>
      <c r="Q211" s="191"/>
      <c r="R211" s="191"/>
      <c r="S211" s="455"/>
      <c r="T211" s="191"/>
      <c r="U211" s="191"/>
      <c r="V211" s="191"/>
      <c r="W211" s="191"/>
      <c r="X211" s="191"/>
      <c r="Y211" s="47"/>
      <c r="Z211" s="395"/>
      <c r="AA211" s="395"/>
      <c r="AB211" s="395"/>
      <c r="AC211" s="395"/>
    </row>
    <row r="212" spans="1:29" s="394" customFormat="1" ht="10.5" customHeight="1">
      <c r="A212" s="392"/>
      <c r="B212" s="301"/>
      <c r="C212" s="393"/>
      <c r="I212" s="191"/>
      <c r="J212" s="191"/>
      <c r="K212" s="484"/>
      <c r="L212" s="191"/>
      <c r="M212" s="191"/>
      <c r="N212" s="191"/>
      <c r="O212" s="191"/>
      <c r="P212" s="484"/>
      <c r="Q212" s="191"/>
      <c r="R212" s="191"/>
      <c r="S212" s="455"/>
      <c r="T212" s="191"/>
      <c r="U212" s="191"/>
      <c r="V212" s="191"/>
      <c r="W212" s="191"/>
      <c r="X212" s="191"/>
      <c r="Y212" s="47"/>
      <c r="Z212" s="395"/>
      <c r="AA212" s="395"/>
      <c r="AB212" s="395"/>
      <c r="AC212" s="395"/>
    </row>
    <row r="213" spans="1:29" s="394" customFormat="1" ht="10.5" customHeight="1">
      <c r="A213" s="392"/>
      <c r="B213" s="301"/>
      <c r="C213" s="393"/>
      <c r="I213" s="191"/>
      <c r="J213" s="191"/>
      <c r="K213" s="484"/>
      <c r="L213" s="191"/>
      <c r="M213" s="191"/>
      <c r="N213" s="191"/>
      <c r="O213" s="191"/>
      <c r="P213" s="484"/>
      <c r="Q213" s="191"/>
      <c r="R213" s="191"/>
      <c r="S213" s="455"/>
      <c r="T213" s="191"/>
      <c r="U213" s="191"/>
      <c r="V213" s="191"/>
      <c r="W213" s="191"/>
      <c r="X213" s="191"/>
      <c r="Y213" s="47"/>
      <c r="Z213" s="395"/>
      <c r="AA213" s="395"/>
      <c r="AB213" s="395"/>
      <c r="AC213" s="395"/>
    </row>
    <row r="214" spans="1:29" s="394" customFormat="1" ht="10.5" customHeight="1">
      <c r="A214" s="392"/>
      <c r="B214" s="301"/>
      <c r="C214" s="393"/>
      <c r="I214" s="191"/>
      <c r="J214" s="191"/>
      <c r="K214" s="484"/>
      <c r="L214" s="191"/>
      <c r="M214" s="191"/>
      <c r="N214" s="191"/>
      <c r="O214" s="191"/>
      <c r="P214" s="484"/>
      <c r="Q214" s="191"/>
      <c r="R214" s="191"/>
      <c r="S214" s="455"/>
      <c r="T214" s="191"/>
      <c r="U214" s="191"/>
      <c r="V214" s="191"/>
      <c r="W214" s="191"/>
      <c r="X214" s="191"/>
      <c r="Y214" s="47"/>
      <c r="Z214" s="395"/>
      <c r="AA214" s="395"/>
      <c r="AB214" s="395"/>
      <c r="AC214" s="395"/>
    </row>
    <row r="215" spans="1:29" s="394" customFormat="1" ht="10.5" customHeight="1">
      <c r="A215" s="392"/>
      <c r="B215" s="301"/>
      <c r="C215" s="393"/>
      <c r="I215" s="191"/>
      <c r="J215" s="191"/>
      <c r="K215" s="484"/>
      <c r="L215" s="191"/>
      <c r="M215" s="191"/>
      <c r="N215" s="191"/>
      <c r="O215" s="191"/>
      <c r="P215" s="484"/>
      <c r="Q215" s="191"/>
      <c r="R215" s="191"/>
      <c r="S215" s="455"/>
      <c r="T215" s="191"/>
      <c r="U215" s="191"/>
      <c r="V215" s="191"/>
      <c r="W215" s="191"/>
      <c r="X215" s="191"/>
      <c r="Y215" s="47"/>
      <c r="Z215" s="395"/>
      <c r="AA215" s="395"/>
      <c r="AB215" s="395"/>
      <c r="AC215" s="395"/>
    </row>
    <row r="216" spans="1:29" s="394" customFormat="1" ht="10.5" customHeight="1">
      <c r="A216" s="392"/>
      <c r="B216" s="301"/>
      <c r="C216" s="393"/>
      <c r="I216" s="191"/>
      <c r="J216" s="191"/>
      <c r="K216" s="484"/>
      <c r="L216" s="191"/>
      <c r="M216" s="191"/>
      <c r="N216" s="191"/>
      <c r="O216" s="191"/>
      <c r="P216" s="484"/>
      <c r="Q216" s="191"/>
      <c r="R216" s="191"/>
      <c r="S216" s="455"/>
      <c r="T216" s="191"/>
      <c r="U216" s="191"/>
      <c r="V216" s="191"/>
      <c r="W216" s="191"/>
      <c r="X216" s="191"/>
      <c r="Y216" s="47"/>
      <c r="Z216" s="395"/>
      <c r="AA216" s="395"/>
      <c r="AB216" s="395"/>
      <c r="AC216" s="395"/>
    </row>
    <row r="217" spans="1:29" s="394" customFormat="1" ht="10.5" customHeight="1">
      <c r="A217" s="392"/>
      <c r="B217" s="301"/>
      <c r="C217" s="393"/>
      <c r="I217" s="191"/>
      <c r="J217" s="191"/>
      <c r="K217" s="484"/>
      <c r="L217" s="191"/>
      <c r="M217" s="191"/>
      <c r="N217" s="191"/>
      <c r="O217" s="191"/>
      <c r="P217" s="484"/>
      <c r="Q217" s="191"/>
      <c r="R217" s="191"/>
      <c r="S217" s="455"/>
      <c r="T217" s="191"/>
      <c r="U217" s="191"/>
      <c r="V217" s="191"/>
      <c r="W217" s="191"/>
      <c r="X217" s="191"/>
      <c r="Y217" s="47"/>
      <c r="Z217" s="395"/>
      <c r="AA217" s="395"/>
      <c r="AB217" s="395"/>
      <c r="AC217" s="395"/>
    </row>
    <row r="218" spans="1:29" s="394" customFormat="1" ht="10.5" customHeight="1">
      <c r="A218" s="392"/>
      <c r="B218" s="301"/>
      <c r="C218" s="393"/>
      <c r="I218" s="191"/>
      <c r="J218" s="191"/>
      <c r="K218" s="484"/>
      <c r="L218" s="191"/>
      <c r="M218" s="191"/>
      <c r="N218" s="191"/>
      <c r="O218" s="191"/>
      <c r="P218" s="484"/>
      <c r="Q218" s="191"/>
      <c r="R218" s="191"/>
      <c r="S218" s="455"/>
      <c r="T218" s="191"/>
      <c r="U218" s="191"/>
      <c r="V218" s="191"/>
      <c r="W218" s="191"/>
      <c r="X218" s="191"/>
      <c r="Y218" s="47"/>
      <c r="Z218" s="395"/>
      <c r="AA218" s="395"/>
      <c r="AB218" s="395"/>
      <c r="AC218" s="395"/>
    </row>
    <row r="219" spans="1:29" s="394" customFormat="1" ht="10.5" customHeight="1">
      <c r="A219" s="392"/>
      <c r="B219" s="301"/>
      <c r="C219" s="393"/>
      <c r="I219" s="191"/>
      <c r="J219" s="191"/>
      <c r="K219" s="484"/>
      <c r="L219" s="191"/>
      <c r="M219" s="191"/>
      <c r="N219" s="191"/>
      <c r="O219" s="191"/>
      <c r="P219" s="484"/>
      <c r="Q219" s="191"/>
      <c r="R219" s="191"/>
      <c r="S219" s="455"/>
      <c r="T219" s="191"/>
      <c r="U219" s="191"/>
      <c r="V219" s="191"/>
      <c r="W219" s="191"/>
      <c r="X219" s="191"/>
      <c r="Y219" s="47"/>
      <c r="Z219" s="395"/>
      <c r="AA219" s="395"/>
      <c r="AB219" s="395"/>
      <c r="AC219" s="395"/>
    </row>
    <row r="220" spans="1:29" s="394" customFormat="1" ht="10.5" customHeight="1">
      <c r="A220" s="392"/>
      <c r="B220" s="301"/>
      <c r="C220" s="393"/>
      <c r="I220" s="191"/>
      <c r="J220" s="191"/>
      <c r="K220" s="484"/>
      <c r="L220" s="191"/>
      <c r="M220" s="191"/>
      <c r="N220" s="191"/>
      <c r="O220" s="191"/>
      <c r="P220" s="484"/>
      <c r="Q220" s="191"/>
      <c r="R220" s="191"/>
      <c r="S220" s="455"/>
      <c r="T220" s="191"/>
      <c r="U220" s="191"/>
      <c r="V220" s="191"/>
      <c r="W220" s="191"/>
      <c r="X220" s="191"/>
      <c r="Y220" s="47"/>
      <c r="Z220" s="395"/>
      <c r="AA220" s="395"/>
      <c r="AB220" s="395"/>
      <c r="AC220" s="395"/>
    </row>
    <row r="221" spans="1:29" s="394" customFormat="1" ht="10.5" customHeight="1">
      <c r="A221" s="392"/>
      <c r="B221" s="301"/>
      <c r="C221" s="393"/>
      <c r="I221" s="191"/>
      <c r="J221" s="191"/>
      <c r="K221" s="484"/>
      <c r="L221" s="191"/>
      <c r="M221" s="191"/>
      <c r="N221" s="191"/>
      <c r="O221" s="191"/>
      <c r="P221" s="484"/>
      <c r="Q221" s="191"/>
      <c r="R221" s="191"/>
      <c r="S221" s="455"/>
      <c r="T221" s="191"/>
      <c r="U221" s="191"/>
      <c r="V221" s="191"/>
      <c r="W221" s="191"/>
      <c r="X221" s="191"/>
      <c r="Y221" s="47"/>
      <c r="Z221" s="395"/>
      <c r="AA221" s="395"/>
      <c r="AB221" s="395"/>
      <c r="AC221" s="395"/>
    </row>
    <row r="222" spans="1:29" s="394" customFormat="1" ht="10.5" customHeight="1">
      <c r="A222" s="392"/>
      <c r="B222" s="301"/>
      <c r="C222" s="393"/>
      <c r="I222" s="191"/>
      <c r="J222" s="191"/>
      <c r="K222" s="484"/>
      <c r="L222" s="191"/>
      <c r="M222" s="191"/>
      <c r="N222" s="191"/>
      <c r="O222" s="191"/>
      <c r="P222" s="484"/>
      <c r="Q222" s="191"/>
      <c r="R222" s="191"/>
      <c r="S222" s="455"/>
      <c r="T222" s="191"/>
      <c r="U222" s="191"/>
      <c r="V222" s="191"/>
      <c r="W222" s="191"/>
      <c r="X222" s="191"/>
      <c r="Y222" s="47"/>
      <c r="Z222" s="395"/>
      <c r="AA222" s="395"/>
      <c r="AB222" s="395"/>
      <c r="AC222" s="395"/>
    </row>
    <row r="223" spans="1:29" s="394" customFormat="1" ht="10.5" customHeight="1">
      <c r="A223" s="392"/>
      <c r="B223" s="301"/>
      <c r="C223" s="393"/>
      <c r="I223" s="191"/>
      <c r="J223" s="191"/>
      <c r="K223" s="484"/>
      <c r="L223" s="191"/>
      <c r="M223" s="191"/>
      <c r="N223" s="191"/>
      <c r="O223" s="191"/>
      <c r="P223" s="484"/>
      <c r="Q223" s="191"/>
      <c r="R223" s="191"/>
      <c r="S223" s="455"/>
      <c r="T223" s="191"/>
      <c r="U223" s="191"/>
      <c r="V223" s="191"/>
      <c r="W223" s="191"/>
      <c r="X223" s="191"/>
      <c r="Y223" s="47"/>
      <c r="Z223" s="395"/>
      <c r="AA223" s="395"/>
      <c r="AB223" s="395"/>
      <c r="AC223" s="395"/>
    </row>
    <row r="224" spans="1:29" s="394" customFormat="1" ht="10.5" customHeight="1">
      <c r="A224" s="392"/>
      <c r="B224" s="301"/>
      <c r="C224" s="393"/>
      <c r="I224" s="191"/>
      <c r="J224" s="191"/>
      <c r="K224" s="484"/>
      <c r="L224" s="191"/>
      <c r="M224" s="191"/>
      <c r="N224" s="191"/>
      <c r="O224" s="191"/>
      <c r="P224" s="484"/>
      <c r="Q224" s="191"/>
      <c r="R224" s="191"/>
      <c r="S224" s="455"/>
      <c r="T224" s="191"/>
      <c r="U224" s="191"/>
      <c r="V224" s="191"/>
      <c r="W224" s="191"/>
      <c r="X224" s="191"/>
      <c r="Y224" s="47"/>
      <c r="Z224" s="395"/>
      <c r="AA224" s="395"/>
      <c r="AB224" s="395"/>
      <c r="AC224" s="395"/>
    </row>
    <row r="225" spans="1:29" s="394" customFormat="1" ht="10.5" customHeight="1">
      <c r="A225" s="392"/>
      <c r="B225" s="301"/>
      <c r="C225" s="393"/>
      <c r="I225" s="191"/>
      <c r="J225" s="191"/>
      <c r="K225" s="484"/>
      <c r="L225" s="191"/>
      <c r="M225" s="191"/>
      <c r="N225" s="191"/>
      <c r="O225" s="191"/>
      <c r="P225" s="484"/>
      <c r="Q225" s="191"/>
      <c r="R225" s="191"/>
      <c r="S225" s="455"/>
      <c r="T225" s="191"/>
      <c r="U225" s="191"/>
      <c r="V225" s="191"/>
      <c r="W225" s="191"/>
      <c r="X225" s="191"/>
      <c r="Y225" s="47"/>
      <c r="Z225" s="395"/>
      <c r="AA225" s="395"/>
      <c r="AB225" s="395"/>
      <c r="AC225" s="395"/>
    </row>
    <row r="226" spans="1:29" s="394" customFormat="1" ht="10.5" customHeight="1">
      <c r="A226" s="392"/>
      <c r="B226" s="301"/>
      <c r="C226" s="393"/>
      <c r="I226" s="191"/>
      <c r="J226" s="191"/>
      <c r="K226" s="484"/>
      <c r="L226" s="191"/>
      <c r="M226" s="191"/>
      <c r="N226" s="191"/>
      <c r="O226" s="191"/>
      <c r="P226" s="484"/>
      <c r="Q226" s="191"/>
      <c r="R226" s="191"/>
      <c r="S226" s="455"/>
      <c r="T226" s="191"/>
      <c r="U226" s="191"/>
      <c r="V226" s="191"/>
      <c r="W226" s="191"/>
      <c r="X226" s="191"/>
      <c r="Y226" s="47"/>
      <c r="Z226" s="395"/>
      <c r="AA226" s="395"/>
      <c r="AB226" s="395"/>
      <c r="AC226" s="395"/>
    </row>
    <row r="227" spans="1:29" s="394" customFormat="1" ht="10.5" customHeight="1">
      <c r="A227" s="392"/>
      <c r="B227" s="301"/>
      <c r="C227" s="393"/>
      <c r="I227" s="191"/>
      <c r="J227" s="191"/>
      <c r="K227" s="484"/>
      <c r="L227" s="191"/>
      <c r="M227" s="191"/>
      <c r="N227" s="191"/>
      <c r="O227" s="191"/>
      <c r="P227" s="484"/>
      <c r="Q227" s="191"/>
      <c r="R227" s="191"/>
      <c r="S227" s="455"/>
      <c r="T227" s="191"/>
      <c r="U227" s="191"/>
      <c r="V227" s="191"/>
      <c r="W227" s="191"/>
      <c r="X227" s="191"/>
      <c r="Y227" s="47"/>
      <c r="Z227" s="395"/>
      <c r="AA227" s="395"/>
      <c r="AB227" s="395"/>
      <c r="AC227" s="395"/>
    </row>
    <row r="228" spans="1:29" s="394" customFormat="1" ht="10.5" customHeight="1">
      <c r="A228" s="392"/>
      <c r="B228" s="301"/>
      <c r="C228" s="393"/>
      <c r="I228" s="191"/>
      <c r="J228" s="191"/>
      <c r="K228" s="484"/>
      <c r="L228" s="191"/>
      <c r="M228" s="191"/>
      <c r="N228" s="191"/>
      <c r="O228" s="191"/>
      <c r="P228" s="484"/>
      <c r="Q228" s="191"/>
      <c r="R228" s="191"/>
      <c r="S228" s="455"/>
      <c r="T228" s="191"/>
      <c r="U228" s="191"/>
      <c r="V228" s="191"/>
      <c r="W228" s="191"/>
      <c r="X228" s="191"/>
      <c r="Y228" s="47"/>
      <c r="Z228" s="395"/>
      <c r="AA228" s="395"/>
      <c r="AB228" s="395"/>
      <c r="AC228" s="395"/>
    </row>
    <row r="229" spans="1:29" s="394" customFormat="1" ht="10.5" customHeight="1">
      <c r="A229" s="392"/>
      <c r="B229" s="301"/>
      <c r="C229" s="393"/>
      <c r="I229" s="191"/>
      <c r="J229" s="191"/>
      <c r="K229" s="484"/>
      <c r="L229" s="191"/>
      <c r="M229" s="191"/>
      <c r="N229" s="191"/>
      <c r="O229" s="191"/>
      <c r="P229" s="484"/>
      <c r="Q229" s="191"/>
      <c r="R229" s="191"/>
      <c r="S229" s="455"/>
      <c r="T229" s="191"/>
      <c r="U229" s="191"/>
      <c r="V229" s="191"/>
      <c r="W229" s="191"/>
      <c r="X229" s="191"/>
      <c r="Y229" s="47"/>
      <c r="Z229" s="395"/>
      <c r="AA229" s="395"/>
      <c r="AB229" s="395"/>
      <c r="AC229" s="395"/>
    </row>
    <row r="230" spans="1:29" s="394" customFormat="1" ht="10.5" customHeight="1">
      <c r="A230" s="392"/>
      <c r="B230" s="301"/>
      <c r="C230" s="393"/>
      <c r="I230" s="191"/>
      <c r="J230" s="191"/>
      <c r="K230" s="484"/>
      <c r="L230" s="191"/>
      <c r="M230" s="191"/>
      <c r="N230" s="191"/>
      <c r="O230" s="191"/>
      <c r="P230" s="484"/>
      <c r="Q230" s="191"/>
      <c r="R230" s="191"/>
      <c r="S230" s="455"/>
      <c r="T230" s="191"/>
      <c r="U230" s="191"/>
      <c r="V230" s="191"/>
      <c r="W230" s="191"/>
      <c r="X230" s="191"/>
      <c r="Y230" s="47"/>
      <c r="Z230" s="395"/>
      <c r="AA230" s="395"/>
      <c r="AB230" s="395"/>
      <c r="AC230" s="395"/>
    </row>
    <row r="231" spans="1:29" s="394" customFormat="1" ht="10.5" customHeight="1">
      <c r="A231" s="392"/>
      <c r="B231" s="301"/>
      <c r="C231" s="393"/>
      <c r="I231" s="191"/>
      <c r="J231" s="191"/>
      <c r="K231" s="484"/>
      <c r="L231" s="191"/>
      <c r="M231" s="191"/>
      <c r="N231" s="191"/>
      <c r="O231" s="191"/>
      <c r="P231" s="484"/>
      <c r="Q231" s="191"/>
      <c r="R231" s="191"/>
      <c r="S231" s="455"/>
      <c r="T231" s="191"/>
      <c r="U231" s="191"/>
      <c r="V231" s="191"/>
      <c r="W231" s="191"/>
      <c r="X231" s="191"/>
      <c r="Y231" s="47"/>
      <c r="Z231" s="395"/>
      <c r="AA231" s="395"/>
      <c r="AB231" s="395"/>
      <c r="AC231" s="395"/>
    </row>
    <row r="232" spans="1:29" s="394" customFormat="1" ht="10.5" customHeight="1">
      <c r="A232" s="392"/>
      <c r="B232" s="301"/>
      <c r="C232" s="393"/>
      <c r="I232" s="191"/>
      <c r="J232" s="191"/>
      <c r="K232" s="484"/>
      <c r="L232" s="191"/>
      <c r="M232" s="191"/>
      <c r="N232" s="191"/>
      <c r="O232" s="191"/>
      <c r="P232" s="484"/>
      <c r="Q232" s="191"/>
      <c r="R232" s="191"/>
      <c r="S232" s="455"/>
      <c r="T232" s="191"/>
      <c r="U232" s="191"/>
      <c r="V232" s="191"/>
      <c r="W232" s="191"/>
      <c r="X232" s="191"/>
      <c r="Y232" s="47"/>
      <c r="Z232" s="395"/>
      <c r="AA232" s="395"/>
      <c r="AB232" s="395"/>
      <c r="AC232" s="395"/>
    </row>
    <row r="233" spans="1:29" s="394" customFormat="1" ht="10.5" customHeight="1">
      <c r="A233" s="392"/>
      <c r="B233" s="301"/>
      <c r="C233" s="393"/>
      <c r="I233" s="191"/>
      <c r="J233" s="191"/>
      <c r="K233" s="484"/>
      <c r="L233" s="191"/>
      <c r="M233" s="191"/>
      <c r="N233" s="191"/>
      <c r="O233" s="191"/>
      <c r="P233" s="484"/>
      <c r="Q233" s="191"/>
      <c r="R233" s="191"/>
      <c r="S233" s="455"/>
      <c r="T233" s="191"/>
      <c r="U233" s="191"/>
      <c r="V233" s="191"/>
      <c r="W233" s="191"/>
      <c r="X233" s="191"/>
      <c r="Y233" s="47"/>
      <c r="Z233" s="395"/>
      <c r="AA233" s="395"/>
      <c r="AB233" s="395"/>
      <c r="AC233" s="395"/>
    </row>
    <row r="234" spans="1:29" s="394" customFormat="1" ht="10.5" customHeight="1">
      <c r="A234" s="392"/>
      <c r="B234" s="301"/>
      <c r="C234" s="393"/>
      <c r="I234" s="191"/>
      <c r="J234" s="191"/>
      <c r="K234" s="484"/>
      <c r="L234" s="191"/>
      <c r="M234" s="191"/>
      <c r="N234" s="191"/>
      <c r="O234" s="191"/>
      <c r="P234" s="484"/>
      <c r="Q234" s="191"/>
      <c r="R234" s="191"/>
      <c r="S234" s="455"/>
      <c r="T234" s="191"/>
      <c r="U234" s="191"/>
      <c r="V234" s="191"/>
      <c r="W234" s="191"/>
      <c r="X234" s="191"/>
      <c r="Y234" s="47"/>
      <c r="Z234" s="395"/>
      <c r="AA234" s="395"/>
      <c r="AB234" s="395"/>
      <c r="AC234" s="395"/>
    </row>
    <row r="235" spans="1:29" s="394" customFormat="1" ht="10.5" customHeight="1">
      <c r="A235" s="392"/>
      <c r="B235" s="301"/>
      <c r="C235" s="393"/>
      <c r="I235" s="191"/>
      <c r="J235" s="191"/>
      <c r="K235" s="484"/>
      <c r="L235" s="191"/>
      <c r="M235" s="191"/>
      <c r="N235" s="191"/>
      <c r="O235" s="191"/>
      <c r="P235" s="484"/>
      <c r="Q235" s="191"/>
      <c r="R235" s="191"/>
      <c r="S235" s="455"/>
      <c r="T235" s="191"/>
      <c r="U235" s="191"/>
      <c r="V235" s="191"/>
      <c r="W235" s="191"/>
      <c r="X235" s="191"/>
      <c r="Y235" s="47"/>
      <c r="Z235" s="395"/>
      <c r="AA235" s="395"/>
      <c r="AB235" s="395"/>
      <c r="AC235" s="395"/>
    </row>
    <row r="236" spans="1:29" s="394" customFormat="1" ht="10.5" customHeight="1">
      <c r="A236" s="392"/>
      <c r="B236" s="301"/>
      <c r="C236" s="393"/>
      <c r="I236" s="191"/>
      <c r="J236" s="191"/>
      <c r="K236" s="484"/>
      <c r="L236" s="191"/>
      <c r="M236" s="191"/>
      <c r="N236" s="191"/>
      <c r="O236" s="191"/>
      <c r="P236" s="484"/>
      <c r="Q236" s="191"/>
      <c r="R236" s="191"/>
      <c r="S236" s="455"/>
      <c r="T236" s="191"/>
      <c r="U236" s="191"/>
      <c r="V236" s="191"/>
      <c r="W236" s="191"/>
      <c r="X236" s="191"/>
      <c r="Y236" s="47"/>
      <c r="Z236" s="395"/>
      <c r="AA236" s="395"/>
      <c r="AB236" s="395"/>
      <c r="AC236" s="395"/>
    </row>
    <row r="237" spans="1:29" s="394" customFormat="1" ht="10.5" customHeight="1">
      <c r="A237" s="392"/>
      <c r="B237" s="301"/>
      <c r="C237" s="393"/>
      <c r="I237" s="191"/>
      <c r="J237" s="191"/>
      <c r="K237" s="484"/>
      <c r="L237" s="191"/>
      <c r="M237" s="191"/>
      <c r="N237" s="191"/>
      <c r="O237" s="191"/>
      <c r="P237" s="484"/>
      <c r="Q237" s="191"/>
      <c r="R237" s="191"/>
      <c r="S237" s="455"/>
      <c r="T237" s="191"/>
      <c r="U237" s="191"/>
      <c r="V237" s="191"/>
      <c r="W237" s="191"/>
      <c r="X237" s="191"/>
      <c r="Y237" s="47"/>
      <c r="Z237" s="395"/>
      <c r="AA237" s="395"/>
      <c r="AB237" s="395"/>
      <c r="AC237" s="395"/>
    </row>
    <row r="238" spans="1:29" s="394" customFormat="1" ht="10.5" customHeight="1">
      <c r="A238" s="392"/>
      <c r="B238" s="301"/>
      <c r="C238" s="393"/>
      <c r="I238" s="191"/>
      <c r="J238" s="191"/>
      <c r="K238" s="484"/>
      <c r="L238" s="191"/>
      <c r="M238" s="191"/>
      <c r="N238" s="191"/>
      <c r="O238" s="191"/>
      <c r="P238" s="484"/>
      <c r="Q238" s="191"/>
      <c r="R238" s="191"/>
      <c r="S238" s="455"/>
      <c r="T238" s="191"/>
      <c r="U238" s="191"/>
      <c r="V238" s="191"/>
      <c r="W238" s="191"/>
      <c r="X238" s="191"/>
      <c r="Y238" s="47"/>
      <c r="Z238" s="395"/>
      <c r="AA238" s="395"/>
      <c r="AB238" s="395"/>
      <c r="AC238" s="395"/>
    </row>
    <row r="239" spans="1:29" s="394" customFormat="1" ht="10.5" customHeight="1">
      <c r="A239" s="392"/>
      <c r="B239" s="301"/>
      <c r="C239" s="393"/>
      <c r="I239" s="191"/>
      <c r="J239" s="191"/>
      <c r="K239" s="484"/>
      <c r="L239" s="191"/>
      <c r="M239" s="191"/>
      <c r="N239" s="191"/>
      <c r="O239" s="191"/>
      <c r="P239" s="484"/>
      <c r="Q239" s="191"/>
      <c r="R239" s="191"/>
      <c r="S239" s="455"/>
      <c r="T239" s="191"/>
      <c r="U239" s="191"/>
      <c r="V239" s="191"/>
      <c r="W239" s="191"/>
      <c r="X239" s="191"/>
      <c r="Y239" s="47"/>
      <c r="Z239" s="395"/>
      <c r="AA239" s="395"/>
      <c r="AB239" s="395"/>
      <c r="AC239" s="395"/>
    </row>
    <row r="240" spans="1:29" s="394" customFormat="1" ht="10.5" customHeight="1">
      <c r="A240" s="392"/>
      <c r="B240" s="301"/>
      <c r="C240" s="393"/>
      <c r="I240" s="191"/>
      <c r="J240" s="191"/>
      <c r="K240" s="484"/>
      <c r="L240" s="191"/>
      <c r="M240" s="191"/>
      <c r="N240" s="191"/>
      <c r="O240" s="191"/>
      <c r="P240" s="484"/>
      <c r="Q240" s="191"/>
      <c r="R240" s="191"/>
      <c r="S240" s="455"/>
      <c r="T240" s="191"/>
      <c r="U240" s="191"/>
      <c r="V240" s="191"/>
      <c r="W240" s="191"/>
      <c r="X240" s="191"/>
      <c r="Y240" s="47"/>
      <c r="Z240" s="395"/>
      <c r="AA240" s="395"/>
      <c r="AB240" s="395"/>
      <c r="AC240" s="395"/>
    </row>
    <row r="241" spans="1:29" s="394" customFormat="1" ht="10.5" customHeight="1">
      <c r="A241" s="392"/>
      <c r="B241" s="301"/>
      <c r="C241" s="393"/>
      <c r="I241" s="191"/>
      <c r="J241" s="191"/>
      <c r="K241" s="484"/>
      <c r="L241" s="191"/>
      <c r="M241" s="191"/>
      <c r="N241" s="191"/>
      <c r="O241" s="191"/>
      <c r="P241" s="484"/>
      <c r="Q241" s="191"/>
      <c r="R241" s="191"/>
      <c r="S241" s="455"/>
      <c r="T241" s="191"/>
      <c r="U241" s="191"/>
      <c r="V241" s="191"/>
      <c r="W241" s="191"/>
      <c r="X241" s="191"/>
      <c r="Y241" s="47"/>
      <c r="Z241" s="395"/>
      <c r="AA241" s="395"/>
      <c r="AB241" s="395"/>
      <c r="AC241" s="395"/>
    </row>
    <row r="242" spans="1:29" s="394" customFormat="1" ht="10.5" customHeight="1">
      <c r="A242" s="392"/>
      <c r="B242" s="301"/>
      <c r="C242" s="393"/>
      <c r="I242" s="191"/>
      <c r="J242" s="191"/>
      <c r="K242" s="484"/>
      <c r="L242" s="191"/>
      <c r="M242" s="191"/>
      <c r="N242" s="191"/>
      <c r="O242" s="191"/>
      <c r="P242" s="484"/>
      <c r="Q242" s="191"/>
      <c r="R242" s="191"/>
      <c r="S242" s="455"/>
      <c r="T242" s="191"/>
      <c r="U242" s="191"/>
      <c r="V242" s="191"/>
      <c r="W242" s="191"/>
      <c r="X242" s="191"/>
      <c r="Y242" s="47"/>
      <c r="Z242" s="395"/>
      <c r="AA242" s="395"/>
      <c r="AB242" s="395"/>
      <c r="AC242" s="395"/>
    </row>
    <row r="243" spans="1:29" s="394" customFormat="1" ht="10.5" customHeight="1">
      <c r="A243" s="392"/>
      <c r="B243" s="301"/>
      <c r="C243" s="393"/>
      <c r="I243" s="191"/>
      <c r="J243" s="191"/>
      <c r="K243" s="484"/>
      <c r="L243" s="191"/>
      <c r="M243" s="191"/>
      <c r="N243" s="191"/>
      <c r="O243" s="191"/>
      <c r="P243" s="484"/>
      <c r="Q243" s="191"/>
      <c r="R243" s="191"/>
      <c r="S243" s="455"/>
      <c r="T243" s="191"/>
      <c r="U243" s="191"/>
      <c r="V243" s="191"/>
      <c r="W243" s="191"/>
      <c r="X243" s="191"/>
      <c r="Y243" s="47"/>
      <c r="Z243" s="395"/>
      <c r="AA243" s="395"/>
      <c r="AB243" s="395"/>
      <c r="AC243" s="395"/>
    </row>
    <row r="244" spans="1:29" s="394" customFormat="1" ht="10.5" customHeight="1">
      <c r="A244" s="392"/>
      <c r="B244" s="301"/>
      <c r="C244" s="393"/>
      <c r="I244" s="191"/>
      <c r="J244" s="191"/>
      <c r="K244" s="484"/>
      <c r="L244" s="191"/>
      <c r="M244" s="191"/>
      <c r="N244" s="191"/>
      <c r="O244" s="191"/>
      <c r="P244" s="484"/>
      <c r="Q244" s="191"/>
      <c r="R244" s="191"/>
      <c r="S244" s="455"/>
      <c r="T244" s="191"/>
      <c r="U244" s="191"/>
      <c r="V244" s="191"/>
      <c r="W244" s="191"/>
      <c r="X244" s="191"/>
      <c r="Y244" s="47"/>
      <c r="Z244" s="395"/>
      <c r="AA244" s="395"/>
      <c r="AB244" s="395"/>
      <c r="AC244" s="395"/>
    </row>
    <row r="245" spans="1:29" s="394" customFormat="1" ht="10.5" customHeight="1">
      <c r="A245" s="392"/>
      <c r="B245" s="301"/>
      <c r="C245" s="393"/>
      <c r="I245" s="191"/>
      <c r="J245" s="191"/>
      <c r="K245" s="484"/>
      <c r="L245" s="191"/>
      <c r="M245" s="191"/>
      <c r="N245" s="191"/>
      <c r="O245" s="191"/>
      <c r="P245" s="484"/>
      <c r="Q245" s="191"/>
      <c r="R245" s="191"/>
      <c r="S245" s="455"/>
      <c r="T245" s="191"/>
      <c r="U245" s="191"/>
      <c r="V245" s="191"/>
      <c r="W245" s="191"/>
      <c r="X245" s="191"/>
      <c r="Y245" s="47"/>
      <c r="Z245" s="395"/>
      <c r="AA245" s="395"/>
      <c r="AB245" s="395"/>
      <c r="AC245" s="395"/>
    </row>
    <row r="246" spans="1:29" s="394" customFormat="1" ht="10.5" customHeight="1">
      <c r="A246" s="392"/>
      <c r="B246" s="301"/>
      <c r="C246" s="393"/>
      <c r="I246" s="191"/>
      <c r="J246" s="191"/>
      <c r="K246" s="484"/>
      <c r="L246" s="191"/>
      <c r="M246" s="191"/>
      <c r="N246" s="191"/>
      <c r="O246" s="191"/>
      <c r="P246" s="484"/>
      <c r="Q246" s="191"/>
      <c r="R246" s="191"/>
      <c r="S246" s="455"/>
      <c r="T246" s="191"/>
      <c r="U246" s="191"/>
      <c r="V246" s="191"/>
      <c r="W246" s="191"/>
      <c r="X246" s="191"/>
      <c r="Y246" s="47"/>
      <c r="Z246" s="395"/>
      <c r="AA246" s="395"/>
      <c r="AB246" s="395"/>
      <c r="AC246" s="395"/>
    </row>
    <row r="247" spans="1:29" s="394" customFormat="1" ht="10.5" customHeight="1">
      <c r="A247" s="392"/>
      <c r="B247" s="301"/>
      <c r="C247" s="393"/>
      <c r="I247" s="191"/>
      <c r="J247" s="191"/>
      <c r="K247" s="484"/>
      <c r="L247" s="191"/>
      <c r="M247" s="191"/>
      <c r="N247" s="191"/>
      <c r="O247" s="191"/>
      <c r="P247" s="484"/>
      <c r="Q247" s="191"/>
      <c r="R247" s="191"/>
      <c r="S247" s="455"/>
      <c r="T247" s="191"/>
      <c r="U247" s="191"/>
      <c r="V247" s="191"/>
      <c r="W247" s="191"/>
      <c r="X247" s="191"/>
      <c r="Y247" s="47"/>
      <c r="Z247" s="395"/>
      <c r="AA247" s="395"/>
      <c r="AB247" s="395"/>
      <c r="AC247" s="395"/>
    </row>
    <row r="248" spans="1:29" s="394" customFormat="1" ht="10.5" customHeight="1">
      <c r="A248" s="392"/>
      <c r="B248" s="301"/>
      <c r="C248" s="393"/>
      <c r="I248" s="191"/>
      <c r="J248" s="191"/>
      <c r="K248" s="484"/>
      <c r="L248" s="191"/>
      <c r="M248" s="191"/>
      <c r="N248" s="191"/>
      <c r="O248" s="191"/>
      <c r="P248" s="484"/>
      <c r="Q248" s="191"/>
      <c r="R248" s="191"/>
      <c r="S248" s="455"/>
      <c r="T248" s="191"/>
      <c r="U248" s="191"/>
      <c r="V248" s="191"/>
      <c r="W248" s="191"/>
      <c r="X248" s="191"/>
      <c r="Y248" s="47"/>
      <c r="Z248" s="395"/>
      <c r="AA248" s="395"/>
      <c r="AB248" s="395"/>
      <c r="AC248" s="395"/>
    </row>
    <row r="249" spans="1:29" s="394" customFormat="1" ht="10.5" customHeight="1">
      <c r="A249" s="392"/>
      <c r="B249" s="301"/>
      <c r="C249" s="393"/>
      <c r="I249" s="191"/>
      <c r="J249" s="191"/>
      <c r="K249" s="484"/>
      <c r="L249" s="191"/>
      <c r="M249" s="191"/>
      <c r="N249" s="191"/>
      <c r="O249" s="191"/>
      <c r="P249" s="484"/>
      <c r="Q249" s="191"/>
      <c r="R249" s="191"/>
      <c r="S249" s="455"/>
      <c r="T249" s="191"/>
      <c r="U249" s="191"/>
      <c r="V249" s="191"/>
      <c r="W249" s="191"/>
      <c r="X249" s="191"/>
      <c r="Y249" s="47"/>
      <c r="Z249" s="395"/>
      <c r="AA249" s="395"/>
      <c r="AB249" s="395"/>
      <c r="AC249" s="395"/>
    </row>
    <row r="250" spans="1:29" s="394" customFormat="1" ht="10.5" customHeight="1">
      <c r="A250" s="392"/>
      <c r="B250" s="301"/>
      <c r="C250" s="393"/>
      <c r="I250" s="191"/>
      <c r="J250" s="191"/>
      <c r="K250" s="484"/>
      <c r="L250" s="191"/>
      <c r="M250" s="191"/>
      <c r="N250" s="191"/>
      <c r="O250" s="191"/>
      <c r="P250" s="484"/>
      <c r="Q250" s="191"/>
      <c r="R250" s="191"/>
      <c r="S250" s="455"/>
      <c r="T250" s="191"/>
      <c r="U250" s="191"/>
      <c r="V250" s="191"/>
      <c r="W250" s="191"/>
      <c r="X250" s="191"/>
      <c r="Y250" s="47"/>
      <c r="Z250" s="395"/>
      <c r="AA250" s="395"/>
      <c r="AB250" s="395"/>
      <c r="AC250" s="395"/>
    </row>
    <row r="251" spans="1:29" s="394" customFormat="1" ht="10.5" customHeight="1">
      <c r="A251" s="392"/>
      <c r="B251" s="301"/>
      <c r="C251" s="393"/>
      <c r="I251" s="191"/>
      <c r="J251" s="191"/>
      <c r="K251" s="484"/>
      <c r="L251" s="191"/>
      <c r="M251" s="191"/>
      <c r="N251" s="191"/>
      <c r="O251" s="191"/>
      <c r="P251" s="484"/>
      <c r="Q251" s="191"/>
      <c r="R251" s="191"/>
      <c r="S251" s="455"/>
      <c r="T251" s="191"/>
      <c r="U251" s="191"/>
      <c r="V251" s="191"/>
      <c r="W251" s="191"/>
      <c r="X251" s="191"/>
      <c r="Y251" s="47"/>
      <c r="Z251" s="395"/>
      <c r="AA251" s="395"/>
      <c r="AB251" s="395"/>
      <c r="AC251" s="395"/>
    </row>
    <row r="252" spans="1:29" s="394" customFormat="1" ht="10.5" customHeight="1">
      <c r="A252" s="392"/>
      <c r="B252" s="301"/>
      <c r="C252" s="393"/>
      <c r="I252" s="191"/>
      <c r="J252" s="191"/>
      <c r="K252" s="484"/>
      <c r="L252" s="191"/>
      <c r="M252" s="191"/>
      <c r="N252" s="191"/>
      <c r="O252" s="191"/>
      <c r="P252" s="484"/>
      <c r="Q252" s="191"/>
      <c r="R252" s="191"/>
      <c r="S252" s="455"/>
      <c r="T252" s="191"/>
      <c r="U252" s="191"/>
      <c r="V252" s="191"/>
      <c r="W252" s="191"/>
      <c r="X252" s="191"/>
      <c r="Y252" s="47"/>
      <c r="Z252" s="395"/>
      <c r="AA252" s="395"/>
      <c r="AB252" s="395"/>
      <c r="AC252" s="395"/>
    </row>
    <row r="253" spans="1:29" s="394" customFormat="1" ht="10.5" customHeight="1">
      <c r="A253" s="392"/>
      <c r="B253" s="301"/>
      <c r="C253" s="393"/>
      <c r="I253" s="191"/>
      <c r="J253" s="191"/>
      <c r="K253" s="484"/>
      <c r="L253" s="191"/>
      <c r="M253" s="191"/>
      <c r="N253" s="191"/>
      <c r="O253" s="191"/>
      <c r="P253" s="484"/>
      <c r="Q253" s="191"/>
      <c r="R253" s="191"/>
      <c r="S253" s="455"/>
      <c r="T253" s="191"/>
      <c r="U253" s="191"/>
      <c r="V253" s="191"/>
      <c r="W253" s="191"/>
      <c r="X253" s="191"/>
      <c r="Y253" s="47"/>
      <c r="Z253" s="395"/>
      <c r="AA253" s="395"/>
      <c r="AB253" s="395"/>
      <c r="AC253" s="395"/>
    </row>
    <row r="254" spans="1:29" s="394" customFormat="1" ht="10.5" customHeight="1">
      <c r="A254" s="392"/>
      <c r="B254" s="301"/>
      <c r="C254" s="393"/>
      <c r="I254" s="191"/>
      <c r="J254" s="191"/>
      <c r="K254" s="484"/>
      <c r="L254" s="191"/>
      <c r="M254" s="191"/>
      <c r="N254" s="191"/>
      <c r="O254" s="191"/>
      <c r="P254" s="484"/>
      <c r="Q254" s="191"/>
      <c r="R254" s="191"/>
      <c r="S254" s="455"/>
      <c r="T254" s="191"/>
      <c r="U254" s="191"/>
      <c r="V254" s="191"/>
      <c r="W254" s="191"/>
      <c r="X254" s="191"/>
      <c r="Y254" s="47"/>
      <c r="Z254" s="395"/>
      <c r="AA254" s="395"/>
      <c r="AB254" s="395"/>
      <c r="AC254" s="395"/>
    </row>
    <row r="255" spans="1:29" s="394" customFormat="1" ht="10.5" customHeight="1">
      <c r="A255" s="392"/>
      <c r="B255" s="301"/>
      <c r="C255" s="393"/>
      <c r="I255" s="191"/>
      <c r="J255" s="191"/>
      <c r="K255" s="484"/>
      <c r="L255" s="191"/>
      <c r="M255" s="191"/>
      <c r="N255" s="191"/>
      <c r="O255" s="191"/>
      <c r="P255" s="484"/>
      <c r="Q255" s="191"/>
      <c r="R255" s="191"/>
      <c r="S255" s="455"/>
      <c r="T255" s="191"/>
      <c r="U255" s="191"/>
      <c r="V255" s="191"/>
      <c r="W255" s="191"/>
      <c r="X255" s="191"/>
      <c r="Y255" s="47"/>
      <c r="Z255" s="395"/>
      <c r="AA255" s="395"/>
      <c r="AB255" s="395"/>
      <c r="AC255" s="395"/>
    </row>
    <row r="256" spans="1:29" s="394" customFormat="1" ht="10.5" customHeight="1">
      <c r="A256" s="392"/>
      <c r="B256" s="301"/>
      <c r="C256" s="393"/>
      <c r="I256" s="191"/>
      <c r="J256" s="191"/>
      <c r="K256" s="484"/>
      <c r="L256" s="191"/>
      <c r="M256" s="191"/>
      <c r="N256" s="191"/>
      <c r="O256" s="191"/>
      <c r="P256" s="484"/>
      <c r="Q256" s="191"/>
      <c r="R256" s="191"/>
      <c r="S256" s="455"/>
      <c r="T256" s="191"/>
      <c r="U256" s="191"/>
      <c r="V256" s="191"/>
      <c r="W256" s="191"/>
      <c r="X256" s="191"/>
      <c r="Y256" s="47"/>
      <c r="Z256" s="395"/>
      <c r="AA256" s="395"/>
      <c r="AB256" s="395"/>
      <c r="AC256" s="395"/>
    </row>
    <row r="257" spans="1:29" s="394" customFormat="1" ht="10.5" customHeight="1">
      <c r="A257" s="392"/>
      <c r="B257" s="301"/>
      <c r="C257" s="393"/>
      <c r="I257" s="191"/>
      <c r="J257" s="191"/>
      <c r="K257" s="484"/>
      <c r="L257" s="191"/>
      <c r="M257" s="191"/>
      <c r="N257" s="191"/>
      <c r="O257" s="191"/>
      <c r="P257" s="484"/>
      <c r="Q257" s="191"/>
      <c r="R257" s="191"/>
      <c r="S257" s="455"/>
      <c r="T257" s="191"/>
      <c r="U257" s="191"/>
      <c r="V257" s="191"/>
      <c r="W257" s="191"/>
      <c r="X257" s="191"/>
      <c r="Y257" s="47"/>
      <c r="Z257" s="395"/>
      <c r="AA257" s="395"/>
      <c r="AB257" s="395"/>
      <c r="AC257" s="395"/>
    </row>
    <row r="258" spans="1:29" s="394" customFormat="1" ht="10.5" customHeight="1">
      <c r="A258" s="392"/>
      <c r="B258" s="301"/>
      <c r="C258" s="393"/>
      <c r="I258" s="191"/>
      <c r="J258" s="191"/>
      <c r="K258" s="484"/>
      <c r="L258" s="191"/>
      <c r="M258" s="191"/>
      <c r="N258" s="191"/>
      <c r="O258" s="191"/>
      <c r="P258" s="484"/>
      <c r="Q258" s="191"/>
      <c r="R258" s="191"/>
      <c r="S258" s="455"/>
      <c r="T258" s="191"/>
      <c r="U258" s="191"/>
      <c r="V258" s="191"/>
      <c r="W258" s="191"/>
      <c r="X258" s="191"/>
      <c r="Y258" s="47"/>
      <c r="Z258" s="395"/>
      <c r="AA258" s="395"/>
      <c r="AB258" s="395"/>
      <c r="AC258" s="395"/>
    </row>
    <row r="259" spans="1:29" s="394" customFormat="1" ht="10.5" customHeight="1">
      <c r="A259" s="392"/>
      <c r="B259" s="301"/>
      <c r="C259" s="393"/>
      <c r="I259" s="191"/>
      <c r="J259" s="191"/>
      <c r="K259" s="484"/>
      <c r="L259" s="191"/>
      <c r="M259" s="191"/>
      <c r="N259" s="191"/>
      <c r="O259" s="191"/>
      <c r="P259" s="484"/>
      <c r="Q259" s="191"/>
      <c r="R259" s="191"/>
      <c r="S259" s="455"/>
      <c r="T259" s="191"/>
      <c r="U259" s="191"/>
      <c r="V259" s="191"/>
      <c r="W259" s="191"/>
      <c r="X259" s="191"/>
      <c r="Y259" s="47"/>
      <c r="Z259" s="395"/>
      <c r="AA259" s="395"/>
      <c r="AB259" s="395"/>
      <c r="AC259" s="395"/>
    </row>
    <row r="260" spans="1:29" s="394" customFormat="1" ht="10.5" customHeight="1">
      <c r="A260" s="392"/>
      <c r="B260" s="301"/>
      <c r="C260" s="393"/>
      <c r="I260" s="191"/>
      <c r="J260" s="191"/>
      <c r="K260" s="484"/>
      <c r="L260" s="191"/>
      <c r="M260" s="191"/>
      <c r="N260" s="191"/>
      <c r="O260" s="191"/>
      <c r="P260" s="484"/>
      <c r="Q260" s="191"/>
      <c r="R260" s="191"/>
      <c r="S260" s="455"/>
      <c r="T260" s="191"/>
      <c r="U260" s="191"/>
      <c r="V260" s="191"/>
      <c r="W260" s="191"/>
      <c r="X260" s="191"/>
      <c r="Y260" s="47"/>
      <c r="Z260" s="395"/>
      <c r="AA260" s="395"/>
      <c r="AB260" s="395"/>
      <c r="AC260" s="395"/>
    </row>
    <row r="261" spans="1:29" s="394" customFormat="1" ht="10.5" customHeight="1">
      <c r="A261" s="392"/>
      <c r="B261" s="301"/>
      <c r="C261" s="393"/>
      <c r="I261" s="191"/>
      <c r="J261" s="191"/>
      <c r="K261" s="484"/>
      <c r="L261" s="191"/>
      <c r="M261" s="191"/>
      <c r="N261" s="191"/>
      <c r="O261" s="191"/>
      <c r="P261" s="484"/>
      <c r="Q261" s="191"/>
      <c r="R261" s="191"/>
      <c r="S261" s="455"/>
      <c r="T261" s="191"/>
      <c r="U261" s="191"/>
      <c r="V261" s="191"/>
      <c r="W261" s="191"/>
      <c r="X261" s="191"/>
      <c r="Y261" s="47"/>
      <c r="Z261" s="395"/>
      <c r="AA261" s="395"/>
      <c r="AB261" s="395"/>
      <c r="AC261" s="395"/>
    </row>
    <row r="262" spans="1:29" s="394" customFormat="1" ht="10.5" customHeight="1">
      <c r="A262" s="392"/>
      <c r="B262" s="301"/>
      <c r="C262" s="393"/>
      <c r="I262" s="191"/>
      <c r="J262" s="191"/>
      <c r="K262" s="484"/>
      <c r="L262" s="191"/>
      <c r="M262" s="191"/>
      <c r="N262" s="191"/>
      <c r="O262" s="191"/>
      <c r="P262" s="484"/>
      <c r="Q262" s="191"/>
      <c r="R262" s="191"/>
      <c r="S262" s="455"/>
      <c r="T262" s="191"/>
      <c r="U262" s="191"/>
      <c r="V262" s="191"/>
      <c r="W262" s="191"/>
      <c r="X262" s="191"/>
      <c r="Y262" s="47"/>
      <c r="Z262" s="395"/>
      <c r="AA262" s="395"/>
      <c r="AB262" s="395"/>
      <c r="AC262" s="395"/>
    </row>
    <row r="263" spans="1:29" s="394" customFormat="1" ht="10.5" customHeight="1">
      <c r="A263" s="392"/>
      <c r="B263" s="301"/>
      <c r="C263" s="393"/>
      <c r="I263" s="191"/>
      <c r="J263" s="191"/>
      <c r="K263" s="484"/>
      <c r="L263" s="191"/>
      <c r="M263" s="191"/>
      <c r="N263" s="191"/>
      <c r="O263" s="191"/>
      <c r="P263" s="484"/>
      <c r="Q263" s="191"/>
      <c r="R263" s="191"/>
      <c r="S263" s="455"/>
      <c r="T263" s="191"/>
      <c r="U263" s="191"/>
      <c r="V263" s="191"/>
      <c r="W263" s="191"/>
      <c r="X263" s="191"/>
      <c r="Y263" s="47"/>
      <c r="Z263" s="395"/>
      <c r="AA263" s="395"/>
      <c r="AB263" s="395"/>
      <c r="AC263" s="395"/>
    </row>
    <row r="264" spans="1:29" s="394" customFormat="1" ht="10.5" customHeight="1">
      <c r="A264" s="392"/>
      <c r="B264" s="301"/>
      <c r="C264" s="393"/>
      <c r="I264" s="191"/>
      <c r="J264" s="191"/>
      <c r="K264" s="484"/>
      <c r="L264" s="191"/>
      <c r="M264" s="191"/>
      <c r="N264" s="191"/>
      <c r="O264" s="191"/>
      <c r="P264" s="484"/>
      <c r="Q264" s="191"/>
      <c r="R264" s="191"/>
      <c r="S264" s="455"/>
      <c r="T264" s="191"/>
      <c r="U264" s="191"/>
      <c r="V264" s="191"/>
      <c r="W264" s="191"/>
      <c r="X264" s="191"/>
      <c r="Y264" s="47"/>
      <c r="Z264" s="395"/>
      <c r="AA264" s="395"/>
      <c r="AB264" s="395"/>
      <c r="AC264" s="395"/>
    </row>
    <row r="265" spans="1:29" s="394" customFormat="1" ht="10.5" customHeight="1">
      <c r="A265" s="392"/>
      <c r="B265" s="301"/>
      <c r="C265" s="393"/>
      <c r="I265" s="191"/>
      <c r="J265" s="191"/>
      <c r="K265" s="484"/>
      <c r="L265" s="191"/>
      <c r="M265" s="191"/>
      <c r="N265" s="191"/>
      <c r="O265" s="191"/>
      <c r="P265" s="484"/>
      <c r="Q265" s="191"/>
      <c r="R265" s="191"/>
      <c r="S265" s="455"/>
      <c r="T265" s="191"/>
      <c r="U265" s="191"/>
      <c r="V265" s="191"/>
      <c r="W265" s="191"/>
      <c r="X265" s="191"/>
      <c r="Y265" s="47"/>
      <c r="Z265" s="395"/>
      <c r="AA265" s="395"/>
      <c r="AB265" s="395"/>
      <c r="AC265" s="395"/>
    </row>
    <row r="266" spans="1:29" s="394" customFormat="1" ht="10.5" customHeight="1">
      <c r="A266" s="392"/>
      <c r="B266" s="301"/>
      <c r="C266" s="393"/>
      <c r="I266" s="191"/>
      <c r="J266" s="191"/>
      <c r="K266" s="484"/>
      <c r="L266" s="191"/>
      <c r="M266" s="191"/>
      <c r="N266" s="191"/>
      <c r="O266" s="191"/>
      <c r="P266" s="484"/>
      <c r="Q266" s="191"/>
      <c r="R266" s="191"/>
      <c r="S266" s="455"/>
      <c r="T266" s="191"/>
      <c r="U266" s="191"/>
      <c r="V266" s="191"/>
      <c r="W266" s="191"/>
      <c r="X266" s="191"/>
      <c r="Y266" s="47"/>
      <c r="Z266" s="395"/>
      <c r="AA266" s="395"/>
      <c r="AB266" s="395"/>
      <c r="AC266" s="395"/>
    </row>
    <row r="270" spans="1:29" ht="10.5" customHeight="1">
      <c r="A270" s="33"/>
      <c r="B270" s="33"/>
      <c r="C270" s="33"/>
      <c r="I270" s="33"/>
      <c r="J270" s="33"/>
      <c r="L270" s="33"/>
      <c r="M270" s="33"/>
      <c r="N270" s="33"/>
      <c r="O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spans="1:29" ht="10.5" customHeight="1">
      <c r="A271" s="33"/>
      <c r="B271" s="33"/>
      <c r="C271" s="33"/>
      <c r="I271" s="33"/>
      <c r="J271" s="33"/>
      <c r="L271" s="33"/>
      <c r="M271" s="33"/>
      <c r="N271" s="33"/>
      <c r="O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29" ht="10.5" customHeight="1">
      <c r="A272" s="33"/>
      <c r="B272" s="33"/>
      <c r="C272" s="33"/>
      <c r="I272" s="33"/>
      <c r="J272" s="33"/>
      <c r="L272" s="33"/>
      <c r="M272" s="33"/>
      <c r="N272" s="33"/>
      <c r="O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spans="1:29" ht="10.5" customHeight="1">
      <c r="A273" s="33"/>
      <c r="B273" s="33"/>
      <c r="C273" s="33"/>
      <c r="I273" s="33"/>
      <c r="J273" s="33"/>
      <c r="L273" s="33"/>
      <c r="M273" s="33"/>
      <c r="N273" s="33"/>
      <c r="O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spans="1:29" ht="10.5" customHeight="1">
      <c r="A274" s="33"/>
      <c r="B274" s="33"/>
      <c r="C274" s="33"/>
      <c r="I274" s="33"/>
      <c r="J274" s="33"/>
      <c r="L274" s="33"/>
      <c r="M274" s="33"/>
      <c r="N274" s="33"/>
      <c r="O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</row>
    <row r="275" spans="1:29" ht="10.5" customHeight="1">
      <c r="A275" s="33"/>
      <c r="B275" s="33"/>
      <c r="C275" s="33"/>
      <c r="I275" s="33"/>
      <c r="J275" s="33"/>
      <c r="L275" s="33"/>
      <c r="M275" s="33"/>
      <c r="N275" s="33"/>
      <c r="O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</row>
    <row r="276" spans="1:29" ht="10.5" customHeight="1">
      <c r="A276" s="33"/>
      <c r="B276" s="33"/>
      <c r="C276" s="33"/>
      <c r="I276" s="33"/>
      <c r="J276" s="33"/>
      <c r="L276" s="33"/>
      <c r="M276" s="33"/>
      <c r="N276" s="33"/>
      <c r="O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</row>
    <row r="277" spans="1:29" ht="10.5" customHeight="1">
      <c r="A277" s="33"/>
      <c r="B277" s="33"/>
      <c r="C277" s="33"/>
      <c r="I277" s="33"/>
      <c r="J277" s="33"/>
      <c r="L277" s="33"/>
      <c r="M277" s="33"/>
      <c r="N277" s="33"/>
      <c r="O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</row>
    <row r="278" spans="1:29" ht="10.5" customHeight="1">
      <c r="A278" s="33"/>
      <c r="B278" s="33"/>
      <c r="C278" s="33"/>
      <c r="I278" s="33"/>
      <c r="J278" s="33"/>
      <c r="L278" s="33"/>
      <c r="M278" s="33"/>
      <c r="N278" s="33"/>
      <c r="O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</row>
    <row r="279" spans="1:29" ht="10.5" customHeight="1">
      <c r="A279" s="33"/>
      <c r="B279" s="33"/>
      <c r="C279" s="33"/>
      <c r="I279" s="33"/>
      <c r="J279" s="33"/>
      <c r="L279" s="33"/>
      <c r="M279" s="33"/>
      <c r="N279" s="33"/>
      <c r="O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</row>
    <row r="280" spans="1:29" ht="10.5" customHeight="1">
      <c r="A280" s="33"/>
      <c r="B280" s="33"/>
      <c r="C280" s="33"/>
      <c r="I280" s="33"/>
      <c r="J280" s="33"/>
      <c r="L280" s="33"/>
      <c r="M280" s="33"/>
      <c r="N280" s="33"/>
      <c r="O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</row>
  </sheetData>
  <sheetProtection password="FA9C" sheet="1" objects="1" scenarios="1" formatColumns="0" formatRows="0"/>
  <dataConsolidate leftLabels="1"/>
  <mergeCells count="13">
    <mergeCell ref="A33:A37"/>
    <mergeCell ref="A6:A11"/>
    <mergeCell ref="D21:F21"/>
    <mergeCell ref="H24:H26"/>
    <mergeCell ref="E110:G110"/>
    <mergeCell ref="E25:E26"/>
    <mergeCell ref="D25:D26"/>
    <mergeCell ref="F25:F26"/>
    <mergeCell ref="D24:G24"/>
    <mergeCell ref="D56:D57"/>
    <mergeCell ref="F56:F57"/>
    <mergeCell ref="D58:D59"/>
    <mergeCell ref="F58:F59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29 G58 G60 G72 G2 G34:G36 G39:G56 G31 G8:G10 G4 G13 G83:G88 G15 G62:G6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08 G33 F8 G37">
      <formula1>900</formula1>
    </dataValidation>
    <dataValidation type="decimal" allowBlank="1" showErrorMessage="1" errorTitle="Ошибка" error="Допускается ввод только действительных чисел!" sqref="G73:G77 G103:G104 G89:G94 G97 G100 G17 G82 G79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1 E62:E68">
      <formula1>900</formula1>
    </dataValidation>
    <dataValidation type="decimal" allowBlank="1" showErrorMessage="1" errorTitle="Ошибка" error="Допускается ввод только действительных чисел!" sqref="G70:G7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8 G105:G107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 G59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">
      <formula1>kind_of_purchase_method</formula1>
    </dataValidation>
  </dataValidations>
  <hyperlinks>
    <hyperlink ref="G78" location="'Форма 4.3.1'!$G$78" tooltip="Кликните по гиперссылке, чтобы перейти по гиперссылке или отредактировать её" display="https://portal.eias.ru/Portal/DownloadPage.aspx?type=12&amp;guid=b9c651f6-2aa2-4d20-b388-b9ec2fcf0392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"/>
  <cols>
    <col min="1" max="1" width="9.125" style="635" hidden="1" customWidth="1"/>
    <col min="2" max="2" width="9.125" style="633" hidden="1" customWidth="1"/>
    <col min="3" max="3" width="3.75" style="52" customWidth="1"/>
    <col min="4" max="4" width="9.75" style="633" customWidth="1"/>
    <col min="5" max="5" width="37.75" style="633" customWidth="1"/>
    <col min="6" max="6" width="66.875" style="633" customWidth="1"/>
    <col min="7" max="7" width="116" style="633" customWidth="1"/>
    <col min="8" max="8" width="93.375" style="637" customWidth="1"/>
    <col min="9" max="17" width="10.625" style="633"/>
    <col min="18" max="18" width="10.625" style="247"/>
    <col min="19" max="16384" width="10.6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4" t="s">
        <v>244</v>
      </c>
      <c r="E5" s="824"/>
      <c r="F5" s="824"/>
      <c r="G5" s="824"/>
      <c r="H5" s="237"/>
    </row>
    <row r="6" spans="1:21" s="394" customFormat="1" ht="0.9" customHeight="1">
      <c r="A6" s="395"/>
      <c r="C6" s="711"/>
      <c r="D6" s="825"/>
      <c r="E6" s="825"/>
      <c r="F6" s="825"/>
      <c r="G6" s="82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 hidden="1">
      <c r="C8" s="134">
        <v>22</v>
      </c>
      <c r="D8" s="826" t="s">
        <v>236</v>
      </c>
      <c r="E8" s="827"/>
      <c r="F8" s="827"/>
      <c r="G8" s="828"/>
      <c r="U8" s="259"/>
    </row>
    <row r="9" spans="1:21" ht="11.25" hidden="1" customHeight="1">
      <c r="D9" s="829" t="s">
        <v>225</v>
      </c>
      <c r="E9" s="829"/>
      <c r="F9" s="829"/>
      <c r="G9" s="830" t="s">
        <v>226</v>
      </c>
    </row>
    <row r="10" spans="1:21" ht="11.25" hidden="1" customHeight="1">
      <c r="A10" s="635" t="s">
        <v>459</v>
      </c>
      <c r="D10" s="724" t="s">
        <v>25</v>
      </c>
      <c r="E10" s="330"/>
      <c r="F10" s="331" t="s">
        <v>215</v>
      </c>
      <c r="G10" s="831"/>
    </row>
    <row r="11" spans="1:21" ht="12" hidden="1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 hidden="1">
      <c r="D12" s="725">
        <v>1</v>
      </c>
      <c r="E12" s="336" t="s">
        <v>245</v>
      </c>
      <c r="F12" s="354" t="str">
        <f>IF(form_up_date="","",form_up_date)</f>
        <v>05.04.2019</v>
      </c>
      <c r="G12" s="356" t="s">
        <v>246</v>
      </c>
    </row>
    <row r="13" spans="1:21" ht="45.6" hidden="1">
      <c r="D13" s="725" t="s">
        <v>257</v>
      </c>
      <c r="E13" s="336" t="s">
        <v>247</v>
      </c>
      <c r="F13" s="354" t="s">
        <v>2845</v>
      </c>
      <c r="G13" s="337" t="s">
        <v>318</v>
      </c>
    </row>
    <row r="14" spans="1:21" ht="22.8" hidden="1">
      <c r="D14" s="725" t="s">
        <v>258</v>
      </c>
      <c r="E14" s="336" t="s">
        <v>248</v>
      </c>
      <c r="F14" s="354" t="s">
        <v>771</v>
      </c>
      <c r="G14" s="356" t="s">
        <v>249</v>
      </c>
    </row>
    <row r="15" spans="1:21" ht="22.8" hidden="1">
      <c r="D15" s="725" t="s">
        <v>259</v>
      </c>
      <c r="E15" s="336" t="s">
        <v>250</v>
      </c>
      <c r="F15" s="355" t="s">
        <v>251</v>
      </c>
      <c r="G15" s="337"/>
    </row>
    <row r="16" spans="1:21" hidden="1">
      <c r="D16" s="335" t="str">
        <f>D15&amp;".1"</f>
        <v>4.1.1</v>
      </c>
      <c r="E16" s="338" t="s">
        <v>3</v>
      </c>
      <c r="F16" s="354" t="str">
        <f>IF(region_name="","",region_name)</f>
        <v>Челябинская область</v>
      </c>
      <c r="G16" s="356" t="s">
        <v>252</v>
      </c>
    </row>
    <row r="17" spans="4:7" ht="22.8" hidden="1">
      <c r="D17" s="725" t="s">
        <v>260</v>
      </c>
      <c r="E17" s="339" t="s">
        <v>253</v>
      </c>
      <c r="F17" s="354" t="s">
        <v>2367</v>
      </c>
      <c r="G17" s="357" t="s">
        <v>254</v>
      </c>
    </row>
    <row r="18" spans="4:7" ht="57" hidden="1">
      <c r="D18" s="725" t="s">
        <v>261</v>
      </c>
      <c r="E18" s="340" t="s">
        <v>255</v>
      </c>
      <c r="F18" s="354" t="s">
        <v>2846</v>
      </c>
      <c r="G18" s="347" t="s">
        <v>317</v>
      </c>
    </row>
    <row r="19" spans="4:7" hidden="1">
      <c r="D19" s="341"/>
      <c r="E19" s="342"/>
      <c r="F19" s="343"/>
      <c r="G19" s="344"/>
    </row>
    <row r="20" spans="4:7">
      <c r="D20" s="345"/>
      <c r="E20" s="823" t="s">
        <v>256</v>
      </c>
      <c r="F20" s="823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23"/>
  <sheetViews>
    <sheetView showGridLines="0" topLeftCell="C4" zoomScaleNormal="100" workbookViewId="0">
      <selection activeCell="E12" sqref="E12:R12"/>
    </sheetView>
  </sheetViews>
  <sheetFormatPr defaultColWidth="9.125" defaultRowHeight="11.4"/>
  <cols>
    <col min="1" max="1" width="14.75" style="396" hidden="1" customWidth="1"/>
    <col min="2" max="2" width="17" style="47" hidden="1" customWidth="1"/>
    <col min="3" max="3" width="3.75" style="33" customWidth="1"/>
    <col min="4" max="6" width="7.75" style="33" customWidth="1"/>
    <col min="7" max="7" width="29.75" style="33" customWidth="1"/>
    <col min="8" max="8" width="3.75" style="33" customWidth="1"/>
    <col min="9" max="9" width="5.375" style="33" customWidth="1"/>
    <col min="10" max="10" width="24.625" style="33" bestFit="1" customWidth="1"/>
    <col min="11" max="11" width="24.375" style="33" customWidth="1"/>
    <col min="12" max="12" width="3.75" style="33" customWidth="1"/>
    <col min="13" max="13" width="6.25" style="33" bestFit="1" customWidth="1"/>
    <col min="14" max="14" width="25.875" style="33" customWidth="1"/>
    <col min="15" max="18" width="18.75" style="33" customWidth="1"/>
    <col min="19" max="19" width="93.375" style="33" customWidth="1"/>
    <col min="20" max="20" width="10.625" style="33" customWidth="1"/>
    <col min="21" max="22" width="10.625" style="485" customWidth="1"/>
    <col min="23" max="23" width="10.625" style="397" customWidth="1"/>
    <col min="24" max="27" width="10.625" style="47" customWidth="1"/>
    <col min="28" max="16384" width="9.1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45" t="s">
        <v>687</v>
      </c>
      <c r="E5" s="846"/>
      <c r="F5" s="846"/>
      <c r="G5" s="846"/>
      <c r="H5" s="846"/>
      <c r="I5" s="846"/>
      <c r="J5" s="846"/>
      <c r="K5" s="847"/>
      <c r="L5" s="398"/>
      <c r="M5" s="398"/>
    </row>
    <row r="6" spans="1:8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1:83" ht="18.600000000000001">
      <c r="D7" s="782" t="s">
        <v>225</v>
      </c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 t="s">
        <v>226</v>
      </c>
      <c r="T7" s="458"/>
    </row>
    <row r="8" spans="1:83" ht="46.5" customHeight="1">
      <c r="D8" s="477" t="s">
        <v>25</v>
      </c>
      <c r="E8" s="782" t="s">
        <v>25</v>
      </c>
      <c r="F8" s="782"/>
      <c r="G8" s="477" t="s">
        <v>243</v>
      </c>
      <c r="H8" s="782" t="s">
        <v>25</v>
      </c>
      <c r="I8" s="782"/>
      <c r="J8" s="477" t="s">
        <v>334</v>
      </c>
      <c r="K8" s="477" t="s">
        <v>358</v>
      </c>
      <c r="L8" s="782" t="s">
        <v>25</v>
      </c>
      <c r="M8" s="782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82"/>
      <c r="T8" s="458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83" s="87" customFormat="1" ht="18.600000000000001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83" s="394" customFormat="1" ht="18.600000000000001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90" hidden="1" customHeight="1">
      <c r="A12" s="529">
        <v>22</v>
      </c>
      <c r="B12" s="462"/>
      <c r="C12" s="462"/>
      <c r="D12" s="849" t="s">
        <v>26</v>
      </c>
      <c r="E12" s="850" t="s">
        <v>2844</v>
      </c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2"/>
      <c r="S12" s="739"/>
      <c r="T12" s="472"/>
      <c r="U12" s="472"/>
      <c r="V12" s="472"/>
      <c r="W12" s="471"/>
      <c r="X12" s="471"/>
      <c r="Y12" s="471"/>
      <c r="Z12" s="471"/>
      <c r="AA12" s="466"/>
      <c r="AB12" s="467"/>
      <c r="AC12" s="853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34.200000000000003" hidden="1">
      <c r="A13" s="435"/>
      <c r="B13" s="637"/>
      <c r="C13" s="475"/>
      <c r="D13" s="849"/>
      <c r="E13" s="854" t="s">
        <v>457</v>
      </c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">
        <f>SUMIF(T14:T15,"i",Q14:Q15)</f>
        <v>0</v>
      </c>
      <c r="R13" s="530"/>
      <c r="S13" s="728" t="s">
        <v>458</v>
      </c>
      <c r="T13" s="614" t="s">
        <v>367</v>
      </c>
      <c r="U13" s="855">
        <v>1</v>
      </c>
      <c r="V13" s="855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53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hidden="1" customHeight="1">
      <c r="A14" s="726"/>
      <c r="B14" s="484"/>
      <c r="C14" s="484"/>
      <c r="D14" s="849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55"/>
      <c r="V14" s="855"/>
      <c r="W14" s="484"/>
      <c r="X14" s="484"/>
      <c r="Y14" s="484"/>
      <c r="Z14" s="484"/>
      <c r="AA14" s="484"/>
      <c r="AB14" s="637"/>
      <c r="AC14" s="853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idden="1">
      <c r="A15" s="435"/>
      <c r="B15" s="637"/>
      <c r="C15" s="475"/>
      <c r="D15" s="849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55"/>
      <c r="V15" s="855"/>
      <c r="W15" s="637"/>
      <c r="X15" s="637"/>
      <c r="Y15" s="637"/>
      <c r="Z15" s="637"/>
      <c r="AA15" s="484"/>
      <c r="AB15" s="637"/>
      <c r="AC15" s="853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4.2" hidden="1">
      <c r="A16" s="726"/>
      <c r="B16" s="484"/>
      <c r="C16" s="602"/>
      <c r="D16" s="849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587"/>
      <c r="R16" s="601"/>
      <c r="S16" s="586"/>
      <c r="T16" s="614" t="s">
        <v>367</v>
      </c>
      <c r="U16" s="855">
        <v>2</v>
      </c>
      <c r="V16" s="855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53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4.2" hidden="1">
      <c r="A17" s="726"/>
      <c r="B17" s="484"/>
      <c r="C17" s="484"/>
      <c r="D17" s="849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55"/>
      <c r="V17" s="855"/>
      <c r="W17" s="484"/>
      <c r="X17" s="484"/>
      <c r="Y17" s="484"/>
      <c r="Z17" s="484"/>
      <c r="AA17" s="484"/>
      <c r="AB17" s="484"/>
      <c r="AC17" s="853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4.2" hidden="1">
      <c r="A18" s="726"/>
      <c r="B18" s="484"/>
      <c r="C18" s="602"/>
      <c r="D18" s="849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55"/>
      <c r="V18" s="855"/>
      <c r="W18" s="484"/>
      <c r="X18" s="484"/>
      <c r="Y18" s="484"/>
      <c r="Z18" s="484"/>
      <c r="AA18" s="484"/>
      <c r="AB18" s="484"/>
      <c r="AC18" s="853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1:83" ht="18.600000000000001" hidden="1">
      <c r="D19" s="40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0"/>
      <c r="T19" s="458"/>
    </row>
    <row r="20" spans="1:83" hidden="1">
      <c r="D20" s="668"/>
    </row>
    <row r="21" spans="1:83">
      <c r="D21" s="411"/>
      <c r="E21" s="411"/>
      <c r="F21" s="411"/>
      <c r="G21" s="412"/>
    </row>
    <row r="23" spans="1:83">
      <c r="D23" s="413"/>
      <c r="E23" s="848"/>
      <c r="F23" s="848"/>
      <c r="G23" s="848"/>
      <c r="H23" s="848"/>
      <c r="I23" s="848"/>
      <c r="J23" s="848"/>
      <c r="K23" s="848"/>
      <c r="L23" s="848"/>
      <c r="M23" s="848"/>
      <c r="N23" s="848"/>
      <c r="O23" s="848"/>
      <c r="P23" s="848"/>
      <c r="Q23" s="848"/>
      <c r="R23" s="848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"/>
  <cols>
    <col min="1" max="1" width="9.125" style="635" hidden="1" customWidth="1"/>
    <col min="2" max="2" width="9.125" style="633" hidden="1" customWidth="1"/>
    <col min="3" max="3" width="3.75" style="52" customWidth="1"/>
    <col min="4" max="4" width="9.75" style="633" customWidth="1"/>
    <col min="5" max="5" width="37.75" style="633" customWidth="1"/>
    <col min="6" max="6" width="66.875" style="633" customWidth="1"/>
    <col min="7" max="7" width="116" style="633" customWidth="1"/>
    <col min="8" max="8" width="93.375" style="637" customWidth="1"/>
    <col min="9" max="17" width="10.625" style="633"/>
    <col min="18" max="18" width="10.625" style="247"/>
    <col min="19" max="16384" width="10.6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4" t="s">
        <v>244</v>
      </c>
      <c r="E5" s="824"/>
      <c r="F5" s="824"/>
      <c r="G5" s="824"/>
      <c r="H5" s="237"/>
    </row>
    <row r="6" spans="1:21" s="394" customFormat="1" ht="0.9" customHeight="1">
      <c r="A6" s="395"/>
      <c r="C6" s="711"/>
      <c r="D6" s="825"/>
      <c r="E6" s="825"/>
      <c r="F6" s="825"/>
      <c r="G6" s="82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6" t="s">
        <v>236</v>
      </c>
      <c r="E8" s="827"/>
      <c r="F8" s="827"/>
      <c r="G8" s="828"/>
      <c r="U8" s="259"/>
    </row>
    <row r="9" spans="1:21" ht="11.25" customHeight="1">
      <c r="D9" s="829" t="s">
        <v>225</v>
      </c>
      <c r="E9" s="829"/>
      <c r="F9" s="829"/>
      <c r="G9" s="830" t="s">
        <v>226</v>
      </c>
    </row>
    <row r="10" spans="1:21" ht="11.25" customHeight="1">
      <c r="A10" s="635" t="s">
        <v>459</v>
      </c>
      <c r="D10" s="724" t="s">
        <v>25</v>
      </c>
      <c r="E10" s="330"/>
      <c r="F10" s="331" t="s">
        <v>215</v>
      </c>
      <c r="G10" s="831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5">
        <v>1</v>
      </c>
      <c r="E12" s="336" t="s">
        <v>245</v>
      </c>
      <c r="F12" s="354" t="str">
        <f>IF(form_up_date="","",form_up_date)</f>
        <v>05.04.2019</v>
      </c>
      <c r="G12" s="356" t="s">
        <v>246</v>
      </c>
    </row>
    <row r="13" spans="1:21" ht="45.6">
      <c r="D13" s="725" t="s">
        <v>257</v>
      </c>
      <c r="E13" s="336" t="s">
        <v>247</v>
      </c>
      <c r="F13" s="354" t="s">
        <v>2845</v>
      </c>
      <c r="G13" s="337" t="s">
        <v>318</v>
      </c>
    </row>
    <row r="14" spans="1:21" ht="22.8">
      <c r="D14" s="725" t="s">
        <v>258</v>
      </c>
      <c r="E14" s="336" t="s">
        <v>248</v>
      </c>
      <c r="F14" s="354" t="s">
        <v>771</v>
      </c>
      <c r="G14" s="356" t="s">
        <v>249</v>
      </c>
    </row>
    <row r="15" spans="1:21" ht="22.8">
      <c r="D15" s="725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Челябинская область</v>
      </c>
      <c r="G16" s="356" t="s">
        <v>252</v>
      </c>
    </row>
    <row r="17" spans="4:7" ht="22.8">
      <c r="D17" s="725" t="s">
        <v>260</v>
      </c>
      <c r="E17" s="339" t="s">
        <v>253</v>
      </c>
      <c r="F17" s="354" t="s">
        <v>2367</v>
      </c>
      <c r="G17" s="357" t="s">
        <v>254</v>
      </c>
    </row>
    <row r="18" spans="4:7" ht="57">
      <c r="D18" s="725" t="s">
        <v>261</v>
      </c>
      <c r="E18" s="340" t="s">
        <v>255</v>
      </c>
      <c r="F18" s="354" t="s">
        <v>2846</v>
      </c>
      <c r="G18" s="347" t="s">
        <v>317</v>
      </c>
    </row>
    <row r="19" spans="4:7">
      <c r="D19" s="341"/>
      <c r="E19" s="342"/>
      <c r="F19" s="343"/>
      <c r="G19" s="344"/>
    </row>
    <row r="20" spans="4:7">
      <c r="D20" s="345"/>
      <c r="E20" s="823" t="s">
        <v>256</v>
      </c>
      <c r="F20" s="823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J23"/>
  <sheetViews>
    <sheetView showGridLines="0" topLeftCell="C2" zoomScaleNormal="100" workbookViewId="0">
      <selection activeCell="G20" sqref="G20"/>
    </sheetView>
  </sheetViews>
  <sheetFormatPr defaultColWidth="10.625" defaultRowHeight="11.4"/>
  <cols>
    <col min="1" max="1" width="9.125" style="15" hidden="1" customWidth="1"/>
    <col min="2" max="2" width="9.125" style="191" hidden="1" customWidth="1"/>
    <col min="3" max="3" width="3.75" style="33" customWidth="1"/>
    <col min="4" max="4" width="6.25" style="33" bestFit="1" customWidth="1"/>
    <col min="5" max="5" width="69.875" style="33" customWidth="1"/>
    <col min="6" max="6" width="12" style="33" bestFit="1" customWidth="1"/>
    <col min="7" max="7" width="39.625" style="33" customWidth="1"/>
    <col min="8" max="8" width="39.625" style="633" customWidth="1"/>
    <col min="9" max="9" width="93.375" style="33" customWidth="1"/>
    <col min="10" max="10" width="3.75" style="33" customWidth="1"/>
    <col min="11" max="16384" width="10.625" style="33"/>
  </cols>
  <sheetData>
    <row r="1" spans="1:10" s="191" customFormat="1" hidden="1">
      <c r="A1" s="15"/>
      <c r="G1" s="191">
        <v>4</v>
      </c>
      <c r="H1" s="637"/>
      <c r="I1" s="191">
        <v>5</v>
      </c>
    </row>
    <row r="2" spans="1:10" ht="3" customHeight="1"/>
    <row r="3" spans="1:10" ht="26.1" customHeight="1">
      <c r="D3" s="857" t="s">
        <v>750</v>
      </c>
      <c r="E3" s="858"/>
      <c r="F3" s="859"/>
    </row>
    <row r="4" spans="1:10" ht="13.2" hidden="1">
      <c r="C4" s="87"/>
      <c r="D4" s="12"/>
      <c r="E4" s="12"/>
      <c r="F4" s="12"/>
      <c r="G4" s="12"/>
      <c r="H4" s="12"/>
      <c r="I4" s="12"/>
    </row>
    <row r="5" spans="1:10" hidden="1">
      <c r="C5" s="87"/>
      <c r="D5" s="69"/>
      <c r="E5" s="69"/>
      <c r="F5" s="69"/>
      <c r="G5" s="69"/>
      <c r="H5" s="69"/>
      <c r="I5" s="69"/>
    </row>
    <row r="6" spans="1:10" ht="3" customHeight="1">
      <c r="C6" s="87"/>
      <c r="D6" s="87"/>
      <c r="E6" s="382"/>
      <c r="F6" s="399"/>
      <c r="G6" s="866">
        <v>22</v>
      </c>
      <c r="H6" s="866"/>
    </row>
    <row r="7" spans="1:10" ht="11.25" customHeight="1">
      <c r="D7" s="782" t="s">
        <v>225</v>
      </c>
      <c r="E7" s="782"/>
      <c r="F7" s="782"/>
      <c r="G7" s="782"/>
      <c r="H7" s="782"/>
      <c r="I7" s="860" t="s">
        <v>226</v>
      </c>
      <c r="J7" s="87"/>
    </row>
    <row r="8" spans="1:10" s="474" customFormat="1" ht="90" customHeight="1">
      <c r="A8" s="479"/>
      <c r="B8" s="478"/>
      <c r="D8" s="782" t="s">
        <v>25</v>
      </c>
      <c r="E8" s="837" t="s">
        <v>333</v>
      </c>
      <c r="F8" s="837" t="s">
        <v>154</v>
      </c>
      <c r="G8" s="864" t="s">
        <v>2844</v>
      </c>
      <c r="H8" s="865"/>
      <c r="I8" s="861"/>
      <c r="J8" s="476"/>
    </row>
    <row r="9" spans="1:10" s="87" customFormat="1">
      <c r="A9" s="863"/>
      <c r="B9" s="863"/>
      <c r="C9" s="439"/>
      <c r="D9" s="782"/>
      <c r="E9" s="837"/>
      <c r="F9" s="837"/>
      <c r="G9" s="568" t="s">
        <v>215</v>
      </c>
      <c r="H9" s="568" t="s">
        <v>231</v>
      </c>
      <c r="I9" s="862"/>
      <c r="J9" s="440"/>
    </row>
    <row r="10" spans="1:10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/>
    </row>
    <row r="11" spans="1:10" ht="22.8">
      <c r="D11" s="577">
        <v>1</v>
      </c>
      <c r="E11" s="643" t="s">
        <v>689</v>
      </c>
      <c r="F11" s="487" t="s">
        <v>464</v>
      </c>
      <c r="G11" s="641">
        <v>0</v>
      </c>
      <c r="H11" s="703"/>
      <c r="I11" s="324" t="s">
        <v>690</v>
      </c>
      <c r="J11" s="459"/>
    </row>
    <row r="12" spans="1:10" s="633" customFormat="1" ht="22.8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1"/>
      <c r="I12" s="324" t="s">
        <v>693</v>
      </c>
      <c r="J12" s="459"/>
    </row>
    <row r="13" spans="1:10" ht="79.8" hidden="1">
      <c r="D13" s="577" t="s">
        <v>1</v>
      </c>
      <c r="E13" s="643" t="s">
        <v>694</v>
      </c>
      <c r="F13" s="487" t="s">
        <v>416</v>
      </c>
      <c r="G13" s="702"/>
      <c r="H13" s="655"/>
      <c r="I13" s="324" t="s">
        <v>696</v>
      </c>
      <c r="J13" s="459"/>
    </row>
    <row r="14" spans="1:10" s="633" customFormat="1" ht="22.8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324" t="s">
        <v>702</v>
      </c>
      <c r="J14" s="459"/>
    </row>
    <row r="15" spans="1:10" s="474" customFormat="1" ht="22.8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324"/>
      <c r="J15" s="459"/>
    </row>
    <row r="16" spans="1:10" s="474" customFormat="1" ht="22.8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324"/>
      <c r="J16" s="459"/>
    </row>
    <row r="17" spans="1:10" s="474" customFormat="1" ht="34.200000000000003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324"/>
      <c r="J17" s="459"/>
    </row>
    <row r="18" spans="1:10" s="474" customFormat="1" ht="45.6">
      <c r="A18" s="479"/>
      <c r="B18" s="478"/>
      <c r="D18" s="577" t="s">
        <v>12</v>
      </c>
      <c r="E18" s="643" t="s">
        <v>701</v>
      </c>
      <c r="F18" s="487" t="s">
        <v>388</v>
      </c>
      <c r="G18" s="641">
        <v>0</v>
      </c>
      <c r="H18" s="701"/>
      <c r="I18" s="324" t="s">
        <v>703</v>
      </c>
      <c r="J18" s="459"/>
    </row>
    <row r="19" spans="1:10" ht="22.8">
      <c r="D19" s="577" t="s">
        <v>13</v>
      </c>
      <c r="E19" s="643" t="s">
        <v>467</v>
      </c>
      <c r="F19" s="577" t="s">
        <v>468</v>
      </c>
      <c r="G19" s="641">
        <v>0</v>
      </c>
      <c r="H19" s="701"/>
      <c r="I19" s="324" t="s">
        <v>704</v>
      </c>
      <c r="J19" s="459"/>
    </row>
    <row r="20" spans="1:10">
      <c r="E20" s="441"/>
      <c r="F20" s="174"/>
      <c r="G20" s="174"/>
      <c r="H20" s="174"/>
      <c r="I20" s="174"/>
    </row>
    <row r="21" spans="1:10" ht="12.6">
      <c r="D21" s="659">
        <v>1</v>
      </c>
      <c r="E21" s="658" t="s">
        <v>751</v>
      </c>
    </row>
    <row r="22" spans="1:10" s="633" customFormat="1">
      <c r="A22" s="638"/>
      <c r="B22" s="637"/>
      <c r="D22" s="657"/>
      <c r="E22" s="658" t="s">
        <v>752</v>
      </c>
    </row>
    <row r="23" spans="1:10">
      <c r="D23" s="657"/>
      <c r="E23" s="658"/>
    </row>
  </sheetData>
  <sheetProtection password="FA9C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count="4"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"/>
  <cols>
    <col min="1" max="1" width="9.125" style="635" hidden="1" customWidth="1"/>
    <col min="2" max="2" width="9.125" style="633" hidden="1" customWidth="1"/>
    <col min="3" max="3" width="3.75" style="52" customWidth="1"/>
    <col min="4" max="4" width="9.75" style="633" customWidth="1"/>
    <col min="5" max="5" width="37.75" style="633" customWidth="1"/>
    <col min="6" max="6" width="66.875" style="633" customWidth="1"/>
    <col min="7" max="7" width="116" style="633" customWidth="1"/>
    <col min="8" max="8" width="93.375" style="637" customWidth="1"/>
    <col min="9" max="17" width="10.625" style="633"/>
    <col min="18" max="18" width="10.625" style="247"/>
    <col min="19" max="16384" width="10.6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4" t="s">
        <v>244</v>
      </c>
      <c r="E5" s="824"/>
      <c r="F5" s="824"/>
      <c r="G5" s="824"/>
      <c r="H5" s="237"/>
    </row>
    <row r="6" spans="1:21" s="394" customFormat="1" ht="0.9" customHeight="1">
      <c r="A6" s="395"/>
      <c r="C6" s="711"/>
      <c r="D6" s="825"/>
      <c r="E6" s="825"/>
      <c r="F6" s="825"/>
      <c r="G6" s="82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6" t="s">
        <v>236</v>
      </c>
      <c r="E8" s="827"/>
      <c r="F8" s="827"/>
      <c r="G8" s="828"/>
      <c r="U8" s="259"/>
    </row>
    <row r="9" spans="1:21" ht="11.25" customHeight="1">
      <c r="D9" s="829" t="s">
        <v>225</v>
      </c>
      <c r="E9" s="829"/>
      <c r="F9" s="829"/>
      <c r="G9" s="830" t="s">
        <v>226</v>
      </c>
    </row>
    <row r="10" spans="1:21" ht="11.25" customHeight="1">
      <c r="A10" s="635" t="s">
        <v>459</v>
      </c>
      <c r="D10" s="724" t="s">
        <v>25</v>
      </c>
      <c r="E10" s="330"/>
      <c r="F10" s="331" t="s">
        <v>215</v>
      </c>
      <c r="G10" s="831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5">
        <v>1</v>
      </c>
      <c r="E12" s="336" t="s">
        <v>245</v>
      </c>
      <c r="F12" s="354" t="str">
        <f>IF(form_up_date="","",form_up_date)</f>
        <v>05.04.2019</v>
      </c>
      <c r="G12" s="356" t="s">
        <v>246</v>
      </c>
    </row>
    <row r="13" spans="1:21" ht="45.6">
      <c r="D13" s="725" t="s">
        <v>257</v>
      </c>
      <c r="E13" s="336" t="s">
        <v>247</v>
      </c>
      <c r="F13" s="354" t="s">
        <v>2845</v>
      </c>
      <c r="G13" s="337" t="s">
        <v>318</v>
      </c>
    </row>
    <row r="14" spans="1:21" ht="22.8">
      <c r="D14" s="725" t="s">
        <v>258</v>
      </c>
      <c r="E14" s="336" t="s">
        <v>248</v>
      </c>
      <c r="F14" s="354" t="s">
        <v>771</v>
      </c>
      <c r="G14" s="356" t="s">
        <v>249</v>
      </c>
    </row>
    <row r="15" spans="1:21" ht="22.8">
      <c r="D15" s="725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Челябинская область</v>
      </c>
      <c r="G16" s="356" t="s">
        <v>252</v>
      </c>
    </row>
    <row r="17" spans="4:7" ht="22.8">
      <c r="D17" s="725" t="s">
        <v>260</v>
      </c>
      <c r="E17" s="339" t="s">
        <v>253</v>
      </c>
      <c r="F17" s="354" t="s">
        <v>2367</v>
      </c>
      <c r="G17" s="357" t="s">
        <v>254</v>
      </c>
    </row>
    <row r="18" spans="4:7" ht="57">
      <c r="D18" s="725" t="s">
        <v>261</v>
      </c>
      <c r="E18" s="340" t="s">
        <v>255</v>
      </c>
      <c r="F18" s="354" t="s">
        <v>2846</v>
      </c>
      <c r="G18" s="347" t="s">
        <v>317</v>
      </c>
    </row>
    <row r="19" spans="4:7">
      <c r="D19" s="341"/>
      <c r="E19" s="342"/>
      <c r="F19" s="343"/>
      <c r="G19" s="344"/>
    </row>
    <row r="20" spans="4:7">
      <c r="D20" s="345"/>
      <c r="E20" s="823" t="s">
        <v>256</v>
      </c>
      <c r="F20" s="823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100"/>
  <sheetViews>
    <sheetView showGridLines="0" topLeftCell="D4" zoomScaleNormal="100" workbookViewId="0"/>
  </sheetViews>
  <sheetFormatPr defaultColWidth="10.625" defaultRowHeight="11.4"/>
  <cols>
    <col min="1" max="1" width="8" style="191" hidden="1" customWidth="1"/>
    <col min="2" max="2" width="4.125" style="15" hidden="1" customWidth="1"/>
    <col min="3" max="3" width="2" style="191" hidden="1" customWidth="1"/>
    <col min="4" max="4" width="3.75" style="191" customWidth="1"/>
    <col min="5" max="5" width="3.75" style="33" customWidth="1"/>
    <col min="6" max="6" width="7.75" style="33" customWidth="1"/>
    <col min="7" max="7" width="49.125" style="33" customWidth="1"/>
    <col min="8" max="8" width="14" style="33" customWidth="1"/>
    <col min="9" max="9" width="25.75" style="33" customWidth="1"/>
    <col min="10" max="10" width="25.75" style="33" hidden="1" customWidth="1"/>
    <col min="11" max="11" width="12.625" style="33" customWidth="1"/>
    <col min="12" max="12" width="1.75" style="33" hidden="1" customWidth="1"/>
    <col min="13" max="13" width="139.75" style="33" customWidth="1"/>
    <col min="14" max="74" width="24.875" style="33" customWidth="1"/>
    <col min="75" max="16384" width="10.6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45" t="s">
        <v>707</v>
      </c>
      <c r="G5" s="846"/>
      <c r="H5" s="846"/>
      <c r="I5" s="847"/>
    </row>
    <row r="6" spans="1:14" ht="16.5" customHeight="1">
      <c r="E6" s="87"/>
      <c r="F6" s="87"/>
      <c r="G6" s="382"/>
      <c r="H6" s="382"/>
      <c r="I6" s="526"/>
    </row>
    <row r="7" spans="1:14" ht="18" customHeight="1">
      <c r="E7" s="87"/>
      <c r="F7" s="782" t="s">
        <v>225</v>
      </c>
      <c r="G7" s="782"/>
      <c r="H7" s="782"/>
      <c r="I7" s="782"/>
      <c r="J7" s="782"/>
      <c r="K7" s="782"/>
      <c r="L7" s="782"/>
      <c r="M7" s="782" t="s">
        <v>226</v>
      </c>
    </row>
    <row r="8" spans="1:14" s="474" customFormat="1" hidden="1">
      <c r="A8" s="478"/>
      <c r="B8" s="479"/>
      <c r="C8" s="478"/>
      <c r="D8" s="478"/>
      <c r="E8" s="476"/>
      <c r="F8" s="782" t="s">
        <v>25</v>
      </c>
      <c r="G8" s="837" t="s">
        <v>243</v>
      </c>
      <c r="H8" s="837" t="s">
        <v>154</v>
      </c>
      <c r="I8" s="869"/>
      <c r="J8" s="870"/>
      <c r="K8" s="871"/>
      <c r="L8" s="324"/>
      <c r="M8" s="782"/>
    </row>
    <row r="9" spans="1:14" ht="22.8">
      <c r="F9" s="782"/>
      <c r="G9" s="837"/>
      <c r="H9" s="837"/>
      <c r="I9" s="522" t="s">
        <v>472</v>
      </c>
      <c r="J9" s="522" t="s">
        <v>471</v>
      </c>
      <c r="K9" s="498" t="s">
        <v>363</v>
      </c>
      <c r="L9" s="324"/>
      <c r="M9" s="782"/>
      <c r="N9" s="414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416"/>
      <c r="M10" s="525"/>
      <c r="N10" s="414"/>
    </row>
    <row r="11" spans="1:14" ht="22.8">
      <c r="F11" s="417">
        <v>1</v>
      </c>
      <c r="G11" s="418" t="s">
        <v>473</v>
      </c>
      <c r="H11" s="400" t="s">
        <v>251</v>
      </c>
      <c r="I11" s="523"/>
      <c r="J11" s="523"/>
      <c r="K11" s="560"/>
      <c r="L11" s="416"/>
      <c r="M11" s="324"/>
      <c r="N11" s="488"/>
    </row>
    <row r="12" spans="1:14" ht="18.600000000000001">
      <c r="F12" s="417">
        <v>2</v>
      </c>
      <c r="G12" s="418" t="s">
        <v>364</v>
      </c>
      <c r="H12" s="400" t="s">
        <v>251</v>
      </c>
      <c r="I12" s="281"/>
      <c r="J12" s="400" t="s">
        <v>251</v>
      </c>
      <c r="K12" s="560"/>
      <c r="L12" s="416"/>
      <c r="M12" s="324" t="s">
        <v>478</v>
      </c>
      <c r="N12" s="488"/>
    </row>
    <row r="13" spans="1:14" s="474" customFormat="1" ht="18.600000000000001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/>
      <c r="J13" s="482" t="s">
        <v>251</v>
      </c>
      <c r="K13" s="560"/>
      <c r="L13" s="480"/>
      <c r="M13" s="324" t="s">
        <v>477</v>
      </c>
      <c r="N13" s="488"/>
    </row>
    <row r="14" spans="1:14" ht="34.200000000000003">
      <c r="F14" s="417" t="s">
        <v>1</v>
      </c>
      <c r="G14" s="418" t="s">
        <v>475</v>
      </c>
      <c r="H14" s="400" t="s">
        <v>251</v>
      </c>
      <c r="I14" s="419"/>
      <c r="J14" s="400" t="s">
        <v>251</v>
      </c>
      <c r="K14" s="560"/>
      <c r="L14" s="416"/>
      <c r="M14" s="324" t="s">
        <v>476</v>
      </c>
      <c r="N14" s="488"/>
    </row>
    <row r="15" spans="1:14" ht="22.8">
      <c r="F15" s="417" t="s">
        <v>2</v>
      </c>
      <c r="G15" s="418" t="s">
        <v>479</v>
      </c>
      <c r="H15" s="400" t="s">
        <v>251</v>
      </c>
      <c r="I15" s="523"/>
      <c r="J15" s="400" t="s">
        <v>251</v>
      </c>
      <c r="K15" s="560"/>
      <c r="L15" s="416"/>
      <c r="M15" s="324" t="s">
        <v>480</v>
      </c>
      <c r="N15" s="488"/>
    </row>
    <row r="16" spans="1:14" ht="22.8">
      <c r="F16" s="417" t="s">
        <v>12</v>
      </c>
      <c r="G16" s="418" t="s">
        <v>365</v>
      </c>
      <c r="H16" s="400" t="s">
        <v>251</v>
      </c>
      <c r="I16" s="523"/>
      <c r="J16" s="400" t="s">
        <v>251</v>
      </c>
      <c r="K16" s="560"/>
      <c r="L16" s="416"/>
      <c r="M16" s="324"/>
      <c r="N16" s="488"/>
    </row>
    <row r="17" spans="1:14" ht="22.8">
      <c r="F17" s="417" t="s">
        <v>13</v>
      </c>
      <c r="G17" s="418" t="s">
        <v>481</v>
      </c>
      <c r="H17" s="400" t="s">
        <v>251</v>
      </c>
      <c r="I17" s="281"/>
      <c r="J17" s="281"/>
      <c r="K17" s="560"/>
      <c r="L17" s="416"/>
      <c r="M17" s="324" t="s">
        <v>482</v>
      </c>
      <c r="N17" s="488"/>
    </row>
    <row r="18" spans="1:14" ht="22.8">
      <c r="F18" s="417" t="s">
        <v>31</v>
      </c>
      <c r="G18" s="418" t="s">
        <v>483</v>
      </c>
      <c r="H18" s="400" t="s">
        <v>251</v>
      </c>
      <c r="I18" s="281"/>
      <c r="J18" s="281"/>
      <c r="K18" s="560"/>
      <c r="L18" s="416"/>
      <c r="M18" s="324" t="s">
        <v>484</v>
      </c>
      <c r="N18" s="488"/>
    </row>
    <row r="19" spans="1:14" ht="57">
      <c r="F19" s="417" t="s">
        <v>32</v>
      </c>
      <c r="G19" s="418" t="s">
        <v>485</v>
      </c>
      <c r="H19" s="400" t="s">
        <v>418</v>
      </c>
      <c r="I19" s="420">
        <f>SUMIF(List06_flag_year,"y",I20:I26)</f>
        <v>0</v>
      </c>
      <c r="J19" s="420">
        <f>SUMIF(List06_flag_year,"y",J20:J26)</f>
        <v>0</v>
      </c>
      <c r="K19" s="561"/>
      <c r="L19" s="421"/>
      <c r="M19" s="324" t="s">
        <v>486</v>
      </c>
      <c r="N19" s="489"/>
    </row>
    <row r="20" spans="1:14" ht="45.6" hidden="1">
      <c r="B20" s="833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1"/>
      <c r="M20" s="324" t="s">
        <v>487</v>
      </c>
      <c r="N20" s="489"/>
    </row>
    <row r="21" spans="1:14" ht="57" hidden="1">
      <c r="B21" s="833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21"/>
      <c r="M21" s="324" t="s">
        <v>488</v>
      </c>
      <c r="N21" s="489"/>
    </row>
    <row r="22" spans="1:14" ht="18.600000000000001" hidden="1">
      <c r="B22" s="833"/>
      <c r="F22" s="424"/>
      <c r="G22" s="425" t="s">
        <v>368</v>
      </c>
      <c r="H22" s="426"/>
      <c r="I22" s="427"/>
      <c r="J22" s="427"/>
      <c r="K22" s="562"/>
      <c r="L22" s="421"/>
      <c r="M22" s="324"/>
      <c r="N22" s="489"/>
    </row>
    <row r="23" spans="1:14" ht="45.6">
      <c r="B23" s="833" t="s">
        <v>369</v>
      </c>
      <c r="D23" s="169"/>
      <c r="F23" s="428" t="str">
        <f>B23</f>
        <v>8.1</v>
      </c>
      <c r="G23" s="492"/>
      <c r="H23" s="429" t="s">
        <v>418</v>
      </c>
      <c r="I23" s="430">
        <f>SUM(I24:I25)</f>
        <v>0</v>
      </c>
      <c r="J23" s="420">
        <f>SUM(J24:J25)</f>
        <v>0</v>
      </c>
      <c r="K23" s="561" t="s">
        <v>61</v>
      </c>
      <c r="L23" s="421"/>
      <c r="M23" s="324" t="s">
        <v>487</v>
      </c>
      <c r="N23" s="489"/>
    </row>
    <row r="24" spans="1:14" ht="57">
      <c r="B24" s="833"/>
      <c r="C24" s="191">
        <v>1</v>
      </c>
      <c r="F24" s="431" t="str">
        <f>B23&amp;"."&amp;C24</f>
        <v>8.1.1</v>
      </c>
      <c r="G24" s="520"/>
      <c r="H24" s="400" t="s">
        <v>418</v>
      </c>
      <c r="I24" s="486"/>
      <c r="J24" s="5"/>
      <c r="K24" s="561" t="s">
        <v>367</v>
      </c>
      <c r="L24" s="421"/>
      <c r="M24" s="324" t="s">
        <v>488</v>
      </c>
      <c r="N24" s="489"/>
    </row>
    <row r="25" spans="1:14" ht="18.600000000000001">
      <c r="B25" s="833"/>
      <c r="F25" s="432"/>
      <c r="G25" s="425" t="s">
        <v>368</v>
      </c>
      <c r="H25" s="426"/>
      <c r="I25" s="427"/>
      <c r="J25" s="427"/>
      <c r="K25" s="562"/>
      <c r="L25" s="421"/>
      <c r="M25" s="324"/>
      <c r="N25" s="489"/>
    </row>
    <row r="26" spans="1:14" ht="18.600000000000001">
      <c r="F26" s="507"/>
      <c r="G26" s="497" t="s">
        <v>370</v>
      </c>
      <c r="H26" s="497"/>
      <c r="I26" s="496"/>
      <c r="J26" s="496"/>
      <c r="K26" s="562"/>
      <c r="L26" s="434"/>
      <c r="M26" s="324"/>
      <c r="N26" s="489"/>
    </row>
    <row r="27" spans="1:14" ht="18.600000000000001">
      <c r="F27" s="328" t="s">
        <v>349</v>
      </c>
      <c r="G27" s="504" t="s">
        <v>371</v>
      </c>
      <c r="H27" s="503" t="s">
        <v>251</v>
      </c>
      <c r="I27" s="503" t="s">
        <v>251</v>
      </c>
      <c r="J27" s="503" t="s">
        <v>251</v>
      </c>
      <c r="K27" s="563"/>
      <c r="L27" s="434"/>
      <c r="M27" s="324"/>
      <c r="N27" s="489"/>
    </row>
    <row r="28" spans="1:14" ht="18.600000000000001">
      <c r="A28" s="435"/>
      <c r="B28" s="435"/>
      <c r="F28" s="328" t="s">
        <v>372</v>
      </c>
      <c r="G28" s="505" t="s">
        <v>373</v>
      </c>
      <c r="H28" s="503" t="s">
        <v>251</v>
      </c>
      <c r="I28" s="503" t="s">
        <v>251</v>
      </c>
      <c r="J28" s="503" t="s">
        <v>251</v>
      </c>
      <c r="K28" s="563"/>
      <c r="L28" s="434"/>
      <c r="M28" s="324"/>
      <c r="N28" s="489"/>
    </row>
    <row r="29" spans="1:14" ht="18.600000000000001">
      <c r="A29" s="435"/>
      <c r="B29" s="435"/>
      <c r="F29" s="328" t="s">
        <v>375</v>
      </c>
      <c r="G29" s="506" t="s">
        <v>376</v>
      </c>
      <c r="H29" s="503" t="s">
        <v>374</v>
      </c>
      <c r="I29" s="512"/>
      <c r="J29" s="512"/>
      <c r="K29" s="563"/>
      <c r="L29" s="434"/>
      <c r="M29" s="324"/>
      <c r="N29" s="489"/>
    </row>
    <row r="30" spans="1:14" ht="18.600000000000001">
      <c r="A30" s="435"/>
      <c r="B30" s="435"/>
      <c r="F30" s="328" t="s">
        <v>377</v>
      </c>
      <c r="G30" s="506" t="s">
        <v>378</v>
      </c>
      <c r="H30" s="503" t="s">
        <v>374</v>
      </c>
      <c r="I30" s="512"/>
      <c r="J30" s="512"/>
      <c r="K30" s="563"/>
      <c r="L30" s="434"/>
      <c r="M30" s="324"/>
      <c r="N30" s="489"/>
    </row>
    <row r="31" spans="1:14" ht="18.600000000000001">
      <c r="A31" s="435"/>
      <c r="B31" s="435"/>
      <c r="F31" s="328" t="s">
        <v>379</v>
      </c>
      <c r="G31" s="505" t="s">
        <v>380</v>
      </c>
      <c r="H31" s="503" t="s">
        <v>251</v>
      </c>
      <c r="I31" s="503" t="s">
        <v>251</v>
      </c>
      <c r="J31" s="503" t="s">
        <v>251</v>
      </c>
      <c r="K31" s="563"/>
      <c r="L31" s="434"/>
      <c r="M31" s="324"/>
      <c r="N31" s="446"/>
    </row>
    <row r="32" spans="1:14" ht="22.8">
      <c r="A32" s="435"/>
      <c r="B32" s="435"/>
      <c r="F32" s="328" t="s">
        <v>381</v>
      </c>
      <c r="G32" s="506" t="s">
        <v>376</v>
      </c>
      <c r="H32" s="503" t="s">
        <v>502</v>
      </c>
      <c r="I32" s="512"/>
      <c r="J32" s="512"/>
      <c r="K32" s="563"/>
      <c r="L32" s="434"/>
      <c r="M32" s="324" t="s">
        <v>506</v>
      </c>
      <c r="N32" s="446"/>
    </row>
    <row r="33" spans="1:14" ht="22.8">
      <c r="A33" s="435"/>
      <c r="B33" s="435"/>
      <c r="F33" s="328" t="s">
        <v>382</v>
      </c>
      <c r="G33" s="506" t="s">
        <v>378</v>
      </c>
      <c r="H33" s="503" t="s">
        <v>502</v>
      </c>
      <c r="I33" s="512"/>
      <c r="J33" s="512"/>
      <c r="K33" s="563"/>
      <c r="L33" s="434"/>
      <c r="M33" s="324" t="s">
        <v>708</v>
      </c>
      <c r="N33" s="446"/>
    </row>
    <row r="34" spans="1:14" ht="22.8">
      <c r="A34" s="435"/>
      <c r="B34" s="435"/>
      <c r="F34" s="328" t="s">
        <v>383</v>
      </c>
      <c r="G34" s="505" t="s">
        <v>384</v>
      </c>
      <c r="H34" s="503" t="s">
        <v>251</v>
      </c>
      <c r="I34" s="503" t="s">
        <v>251</v>
      </c>
      <c r="J34" s="503" t="s">
        <v>251</v>
      </c>
      <c r="K34" s="563"/>
      <c r="L34" s="434"/>
      <c r="M34" s="324"/>
      <c r="N34" s="446"/>
    </row>
    <row r="35" spans="1:14" ht="18.600000000000001">
      <c r="A35" s="435"/>
      <c r="B35" s="435"/>
      <c r="F35" s="328" t="s">
        <v>385</v>
      </c>
      <c r="G35" s="506" t="s">
        <v>376</v>
      </c>
      <c r="H35" s="503" t="s">
        <v>503</v>
      </c>
      <c r="I35" s="512"/>
      <c r="J35" s="512"/>
      <c r="K35" s="563"/>
      <c r="L35" s="434"/>
      <c r="M35" s="324" t="s">
        <v>507</v>
      </c>
      <c r="N35" s="446"/>
    </row>
    <row r="36" spans="1:14" ht="18.600000000000001">
      <c r="A36" s="435"/>
      <c r="B36" s="435"/>
      <c r="F36" s="328" t="s">
        <v>386</v>
      </c>
      <c r="G36" s="506" t="s">
        <v>378</v>
      </c>
      <c r="H36" s="503" t="s">
        <v>503</v>
      </c>
      <c r="I36" s="512"/>
      <c r="J36" s="512"/>
      <c r="K36" s="563"/>
      <c r="L36" s="434"/>
      <c r="M36" s="324" t="s">
        <v>508</v>
      </c>
      <c r="N36" s="446"/>
    </row>
    <row r="37" spans="1:14" ht="18.600000000000001">
      <c r="A37" s="435"/>
      <c r="B37" s="435"/>
      <c r="F37" s="328" t="s">
        <v>387</v>
      </c>
      <c r="G37" s="505" t="s">
        <v>504</v>
      </c>
      <c r="H37" s="503" t="s">
        <v>251</v>
      </c>
      <c r="I37" s="503" t="s">
        <v>251</v>
      </c>
      <c r="J37" s="503" t="s">
        <v>251</v>
      </c>
      <c r="K37" s="563"/>
      <c r="L37" s="434"/>
      <c r="M37" s="324"/>
      <c r="N37" s="446"/>
    </row>
    <row r="38" spans="1:14" ht="18.600000000000001">
      <c r="A38" s="435"/>
      <c r="B38" s="435"/>
      <c r="F38" s="328" t="s">
        <v>389</v>
      </c>
      <c r="G38" s="506" t="s">
        <v>376</v>
      </c>
      <c r="H38" s="503" t="s">
        <v>388</v>
      </c>
      <c r="I38" s="512"/>
      <c r="J38" s="512"/>
      <c r="K38" s="563"/>
      <c r="L38" s="434"/>
      <c r="M38" s="324" t="s">
        <v>709</v>
      </c>
      <c r="N38" s="446"/>
    </row>
    <row r="39" spans="1:14" ht="18.600000000000001">
      <c r="A39" s="435"/>
      <c r="B39" s="435"/>
      <c r="F39" s="328" t="s">
        <v>390</v>
      </c>
      <c r="G39" s="506" t="s">
        <v>378</v>
      </c>
      <c r="H39" s="503" t="s">
        <v>388</v>
      </c>
      <c r="I39" s="512"/>
      <c r="J39" s="512"/>
      <c r="K39" s="563"/>
      <c r="L39" s="434"/>
      <c r="M39" s="324" t="s">
        <v>710</v>
      </c>
      <c r="N39" s="446"/>
    </row>
    <row r="40" spans="1:14" ht="18.600000000000001">
      <c r="A40" s="435"/>
      <c r="B40" s="435"/>
      <c r="F40" s="328" t="s">
        <v>391</v>
      </c>
      <c r="G40" s="505" t="s">
        <v>711</v>
      </c>
      <c r="H40" s="503" t="s">
        <v>251</v>
      </c>
      <c r="I40" s="503" t="s">
        <v>251</v>
      </c>
      <c r="J40" s="503" t="s">
        <v>251</v>
      </c>
      <c r="K40" s="563"/>
      <c r="L40" s="434"/>
      <c r="M40" s="324"/>
      <c r="N40" s="446"/>
    </row>
    <row r="41" spans="1:14" ht="18.600000000000001">
      <c r="A41" s="435"/>
      <c r="B41" s="435"/>
      <c r="F41" s="328" t="s">
        <v>392</v>
      </c>
      <c r="G41" s="506" t="s">
        <v>376</v>
      </c>
      <c r="H41" s="503" t="s">
        <v>712</v>
      </c>
      <c r="I41" s="512"/>
      <c r="J41" s="512"/>
      <c r="K41" s="563"/>
      <c r="L41" s="434"/>
      <c r="M41" s="324" t="s">
        <v>714</v>
      </c>
      <c r="N41" s="446"/>
    </row>
    <row r="42" spans="1:14" ht="18.600000000000001">
      <c r="A42" s="435"/>
      <c r="B42" s="435"/>
      <c r="F42" s="328" t="s">
        <v>393</v>
      </c>
      <c r="G42" s="506" t="s">
        <v>378</v>
      </c>
      <c r="H42" s="503" t="s">
        <v>712</v>
      </c>
      <c r="I42" s="512"/>
      <c r="J42" s="512"/>
      <c r="K42" s="563"/>
      <c r="L42" s="434"/>
      <c r="M42" s="324" t="s">
        <v>715</v>
      </c>
      <c r="N42" s="446"/>
    </row>
    <row r="43" spans="1:14" ht="18.600000000000001">
      <c r="A43" s="435"/>
      <c r="B43" s="435"/>
      <c r="F43" s="328" t="s">
        <v>394</v>
      </c>
      <c r="G43" s="505" t="s">
        <v>713</v>
      </c>
      <c r="H43" s="503" t="s">
        <v>251</v>
      </c>
      <c r="I43" s="503" t="s">
        <v>251</v>
      </c>
      <c r="J43" s="503" t="s">
        <v>251</v>
      </c>
      <c r="K43" s="563"/>
      <c r="L43" s="434"/>
      <c r="M43" s="324"/>
      <c r="N43" s="446"/>
    </row>
    <row r="44" spans="1:14" ht="18.600000000000001">
      <c r="A44" s="435"/>
      <c r="B44" s="435"/>
      <c r="F44" s="328" t="s">
        <v>395</v>
      </c>
      <c r="G44" s="506" t="s">
        <v>376</v>
      </c>
      <c r="H44" s="639" t="s">
        <v>388</v>
      </c>
      <c r="I44" s="512"/>
      <c r="J44" s="512"/>
      <c r="K44" s="563"/>
      <c r="L44" s="434"/>
      <c r="M44" s="324"/>
      <c r="N44" s="446"/>
    </row>
    <row r="45" spans="1:14" ht="18.600000000000001">
      <c r="A45" s="435"/>
      <c r="B45" s="435"/>
      <c r="F45" s="328" t="s">
        <v>396</v>
      </c>
      <c r="G45" s="506" t="s">
        <v>378</v>
      </c>
      <c r="H45" s="639" t="s">
        <v>388</v>
      </c>
      <c r="I45" s="512"/>
      <c r="J45" s="512"/>
      <c r="K45" s="563"/>
      <c r="L45" s="434"/>
      <c r="M45" s="324"/>
      <c r="N45" s="446"/>
    </row>
    <row r="46" spans="1:14" ht="18.600000000000001">
      <c r="A46" s="435"/>
      <c r="B46" s="435"/>
      <c r="F46" s="328" t="s">
        <v>397</v>
      </c>
      <c r="G46" s="505" t="s">
        <v>716</v>
      </c>
      <c r="H46" s="503" t="s">
        <v>251</v>
      </c>
      <c r="I46" s="503" t="s">
        <v>251</v>
      </c>
      <c r="J46" s="503" t="s">
        <v>251</v>
      </c>
      <c r="K46" s="563"/>
      <c r="L46" s="434"/>
      <c r="M46" s="324"/>
      <c r="N46" s="446"/>
    </row>
    <row r="47" spans="1:14" ht="18.600000000000001">
      <c r="A47" s="435"/>
      <c r="B47" s="435"/>
      <c r="F47" s="328" t="s">
        <v>398</v>
      </c>
      <c r="G47" s="506" t="s">
        <v>376</v>
      </c>
      <c r="H47" s="639" t="s">
        <v>388</v>
      </c>
      <c r="I47" s="512"/>
      <c r="J47" s="512"/>
      <c r="K47" s="563"/>
      <c r="L47" s="434"/>
      <c r="M47" s="324"/>
      <c r="N47" s="446"/>
    </row>
    <row r="48" spans="1:14" ht="18.600000000000001">
      <c r="A48" s="435"/>
      <c r="B48" s="435"/>
      <c r="F48" s="328" t="s">
        <v>399</v>
      </c>
      <c r="G48" s="506" t="s">
        <v>378</v>
      </c>
      <c r="H48" s="639" t="s">
        <v>388</v>
      </c>
      <c r="I48" s="512"/>
      <c r="J48" s="512"/>
      <c r="K48" s="563"/>
      <c r="L48" s="434"/>
      <c r="M48" s="324"/>
      <c r="N48" s="446"/>
    </row>
    <row r="49" spans="1:14" ht="22.8">
      <c r="A49" s="435"/>
      <c r="B49" s="435"/>
      <c r="F49" s="328" t="s">
        <v>400</v>
      </c>
      <c r="G49" s="505" t="s">
        <v>717</v>
      </c>
      <c r="H49" s="503" t="s">
        <v>251</v>
      </c>
      <c r="I49" s="503" t="s">
        <v>251</v>
      </c>
      <c r="J49" s="503" t="s">
        <v>251</v>
      </c>
      <c r="K49" s="563"/>
      <c r="L49" s="434"/>
      <c r="M49" s="324"/>
      <c r="N49" s="446"/>
    </row>
    <row r="50" spans="1:14" ht="18.600000000000001">
      <c r="A50" s="435"/>
      <c r="B50" s="435"/>
      <c r="F50" s="328" t="s">
        <v>401</v>
      </c>
      <c r="G50" s="506" t="s">
        <v>376</v>
      </c>
      <c r="H50" s="639" t="s">
        <v>388</v>
      </c>
      <c r="I50" s="512"/>
      <c r="J50" s="512"/>
      <c r="K50" s="563"/>
      <c r="L50" s="434"/>
      <c r="M50" s="324"/>
      <c r="N50" s="446"/>
    </row>
    <row r="51" spans="1:14" ht="18.600000000000001">
      <c r="A51" s="435"/>
      <c r="B51" s="435"/>
      <c r="F51" s="328" t="s">
        <v>402</v>
      </c>
      <c r="G51" s="506" t="s">
        <v>378</v>
      </c>
      <c r="H51" s="639" t="s">
        <v>388</v>
      </c>
      <c r="I51" s="512"/>
      <c r="J51" s="512"/>
      <c r="K51" s="563"/>
      <c r="L51" s="434"/>
      <c r="M51" s="324"/>
      <c r="N51" s="446"/>
    </row>
    <row r="52" spans="1:14" s="633" customFormat="1" ht="18.600000000000001">
      <c r="A52" s="435"/>
      <c r="B52" s="435"/>
      <c r="C52" s="637"/>
      <c r="D52" s="637"/>
      <c r="F52" s="569" t="s">
        <v>403</v>
      </c>
      <c r="G52" s="642" t="s">
        <v>718</v>
      </c>
      <c r="H52" s="639" t="s">
        <v>251</v>
      </c>
      <c r="I52" s="639" t="s">
        <v>251</v>
      </c>
      <c r="J52" s="639" t="s">
        <v>251</v>
      </c>
      <c r="K52" s="563"/>
      <c r="L52" s="434"/>
      <c r="M52" s="324"/>
      <c r="N52" s="446"/>
    </row>
    <row r="53" spans="1:14" s="633" customFormat="1" ht="18.600000000000001">
      <c r="A53" s="435"/>
      <c r="B53" s="435"/>
      <c r="C53" s="637"/>
      <c r="D53" s="637"/>
      <c r="F53" s="569" t="s">
        <v>404</v>
      </c>
      <c r="G53" s="636" t="s">
        <v>376</v>
      </c>
      <c r="H53" s="639" t="s">
        <v>388</v>
      </c>
      <c r="I53" s="512"/>
      <c r="J53" s="512"/>
      <c r="K53" s="563"/>
      <c r="L53" s="434"/>
      <c r="M53" s="324"/>
      <c r="N53" s="446"/>
    </row>
    <row r="54" spans="1:14" s="633" customFormat="1" ht="18.600000000000001">
      <c r="A54" s="435"/>
      <c r="B54" s="435"/>
      <c r="C54" s="637"/>
      <c r="D54" s="637"/>
      <c r="F54" s="569" t="s">
        <v>405</v>
      </c>
      <c r="G54" s="636" t="s">
        <v>378</v>
      </c>
      <c r="H54" s="639" t="s">
        <v>388</v>
      </c>
      <c r="I54" s="512"/>
      <c r="J54" s="512"/>
      <c r="K54" s="563"/>
      <c r="L54" s="434"/>
      <c r="M54" s="324"/>
      <c r="N54" s="446"/>
    </row>
    <row r="55" spans="1:14" s="633" customFormat="1" ht="22.8">
      <c r="A55" s="435"/>
      <c r="B55" s="435"/>
      <c r="C55" s="637"/>
      <c r="D55" s="637"/>
      <c r="F55" s="569" t="s">
        <v>406</v>
      </c>
      <c r="G55" s="642" t="s">
        <v>407</v>
      </c>
      <c r="H55" s="639" t="s">
        <v>251</v>
      </c>
      <c r="I55" s="639" t="s">
        <v>251</v>
      </c>
      <c r="J55" s="639" t="s">
        <v>251</v>
      </c>
      <c r="K55" s="563"/>
      <c r="L55" s="434"/>
      <c r="M55" s="324"/>
      <c r="N55" s="446"/>
    </row>
    <row r="56" spans="1:14" s="633" customFormat="1" ht="18.600000000000001">
      <c r="A56" s="435"/>
      <c r="B56" s="435"/>
      <c r="C56" s="637"/>
      <c r="D56" s="637"/>
      <c r="F56" s="569" t="s">
        <v>408</v>
      </c>
      <c r="G56" s="636" t="s">
        <v>376</v>
      </c>
      <c r="H56" s="639" t="s">
        <v>388</v>
      </c>
      <c r="I56" s="512"/>
      <c r="J56" s="512"/>
      <c r="K56" s="563"/>
      <c r="L56" s="434"/>
      <c r="M56" s="324"/>
      <c r="N56" s="446"/>
    </row>
    <row r="57" spans="1:14" s="633" customFormat="1" ht="18.600000000000001">
      <c r="A57" s="435"/>
      <c r="B57" s="435"/>
      <c r="C57" s="637"/>
      <c r="D57" s="637"/>
      <c r="F57" s="569" t="s">
        <v>409</v>
      </c>
      <c r="G57" s="636" t="s">
        <v>378</v>
      </c>
      <c r="H57" s="639" t="s">
        <v>388</v>
      </c>
      <c r="I57" s="512"/>
      <c r="J57" s="512"/>
      <c r="K57" s="563"/>
      <c r="L57" s="434"/>
      <c r="M57" s="324"/>
      <c r="N57" s="446"/>
    </row>
    <row r="58" spans="1:14" s="633" customFormat="1" ht="18.600000000000001">
      <c r="A58" s="435"/>
      <c r="B58" s="435"/>
      <c r="C58" s="637"/>
      <c r="D58" s="637"/>
      <c r="F58" s="569" t="s">
        <v>721</v>
      </c>
      <c r="G58" s="642" t="s">
        <v>719</v>
      </c>
      <c r="H58" s="639" t="s">
        <v>251</v>
      </c>
      <c r="I58" s="639" t="s">
        <v>251</v>
      </c>
      <c r="J58" s="639" t="s">
        <v>251</v>
      </c>
      <c r="K58" s="563"/>
      <c r="L58" s="434"/>
      <c r="M58" s="324"/>
      <c r="N58" s="446"/>
    </row>
    <row r="59" spans="1:14" s="633" customFormat="1" ht="22.8">
      <c r="A59" s="435"/>
      <c r="B59" s="435"/>
      <c r="C59" s="637"/>
      <c r="D59" s="637"/>
      <c r="F59" s="569" t="s">
        <v>722</v>
      </c>
      <c r="G59" s="636" t="s">
        <v>376</v>
      </c>
      <c r="H59" s="639" t="s">
        <v>720</v>
      </c>
      <c r="I59" s="512"/>
      <c r="J59" s="512"/>
      <c r="K59" s="563"/>
      <c r="L59" s="434"/>
      <c r="M59" s="324"/>
      <c r="N59" s="446"/>
    </row>
    <row r="60" spans="1:14" s="633" customFormat="1" ht="22.8">
      <c r="A60" s="435"/>
      <c r="B60" s="435"/>
      <c r="C60" s="637"/>
      <c r="D60" s="637"/>
      <c r="F60" s="569" t="s">
        <v>723</v>
      </c>
      <c r="G60" s="636" t="s">
        <v>378</v>
      </c>
      <c r="H60" s="639" t="s">
        <v>720</v>
      </c>
      <c r="I60" s="512"/>
      <c r="J60" s="512"/>
      <c r="K60" s="563"/>
      <c r="L60" s="434"/>
      <c r="M60" s="324"/>
      <c r="N60" s="446"/>
    </row>
    <row r="61" spans="1:14" s="633" customFormat="1" ht="18.600000000000001">
      <c r="A61" s="435"/>
      <c r="B61" s="435"/>
      <c r="C61" s="637"/>
      <c r="D61" s="637"/>
      <c r="F61" s="569" t="s">
        <v>724</v>
      </c>
      <c r="G61" s="642" t="s">
        <v>730</v>
      </c>
      <c r="H61" s="639" t="s">
        <v>251</v>
      </c>
      <c r="I61" s="639" t="s">
        <v>251</v>
      </c>
      <c r="J61" s="639" t="s">
        <v>251</v>
      </c>
      <c r="K61" s="563"/>
      <c r="L61" s="434"/>
      <c r="M61" s="324"/>
      <c r="N61" s="446"/>
    </row>
    <row r="62" spans="1:14" s="633" customFormat="1" ht="18.600000000000001">
      <c r="A62" s="435"/>
      <c r="B62" s="435"/>
      <c r="C62" s="637"/>
      <c r="D62" s="637"/>
      <c r="F62" s="569" t="s">
        <v>725</v>
      </c>
      <c r="G62" s="636" t="s">
        <v>376</v>
      </c>
      <c r="H62" s="639" t="s">
        <v>731</v>
      </c>
      <c r="I62" s="512"/>
      <c r="J62" s="512"/>
      <c r="K62" s="563"/>
      <c r="L62" s="434"/>
      <c r="M62" s="324"/>
      <c r="N62" s="446"/>
    </row>
    <row r="63" spans="1:14" s="633" customFormat="1" ht="18.600000000000001">
      <c r="A63" s="435"/>
      <c r="B63" s="435"/>
      <c r="C63" s="637"/>
      <c r="D63" s="637"/>
      <c r="F63" s="569" t="s">
        <v>726</v>
      </c>
      <c r="G63" s="636" t="s">
        <v>378</v>
      </c>
      <c r="H63" s="639" t="s">
        <v>731</v>
      </c>
      <c r="I63" s="512"/>
      <c r="J63" s="512"/>
      <c r="K63" s="563"/>
      <c r="L63" s="434"/>
      <c r="M63" s="324"/>
      <c r="N63" s="446"/>
    </row>
    <row r="64" spans="1:14" s="633" customFormat="1" ht="18.600000000000001">
      <c r="A64" s="435"/>
      <c r="B64" s="435"/>
      <c r="C64" s="637"/>
      <c r="D64" s="637"/>
      <c r="F64" s="569" t="s">
        <v>727</v>
      </c>
      <c r="G64" s="642" t="s">
        <v>732</v>
      </c>
      <c r="H64" s="639" t="s">
        <v>251</v>
      </c>
      <c r="I64" s="639" t="s">
        <v>251</v>
      </c>
      <c r="J64" s="639" t="s">
        <v>251</v>
      </c>
      <c r="K64" s="563"/>
      <c r="L64" s="434"/>
      <c r="M64" s="324"/>
      <c r="N64" s="446"/>
    </row>
    <row r="65" spans="1:14" s="633" customFormat="1" ht="18.600000000000001">
      <c r="A65" s="435"/>
      <c r="B65" s="435"/>
      <c r="C65" s="637"/>
      <c r="D65" s="637"/>
      <c r="F65" s="569" t="s">
        <v>728</v>
      </c>
      <c r="G65" s="636" t="s">
        <v>376</v>
      </c>
      <c r="H65" s="639" t="s">
        <v>731</v>
      </c>
      <c r="I65" s="512"/>
      <c r="J65" s="512"/>
      <c r="K65" s="563"/>
      <c r="L65" s="434"/>
      <c r="M65" s="324"/>
      <c r="N65" s="446"/>
    </row>
    <row r="66" spans="1:14" s="633" customFormat="1" ht="18.600000000000001">
      <c r="A66" s="435"/>
      <c r="B66" s="435"/>
      <c r="C66" s="637"/>
      <c r="D66" s="637"/>
      <c r="F66" s="569" t="s">
        <v>729</v>
      </c>
      <c r="G66" s="636" t="s">
        <v>378</v>
      </c>
      <c r="H66" s="639" t="s">
        <v>731</v>
      </c>
      <c r="I66" s="512"/>
      <c r="J66" s="512"/>
      <c r="K66" s="563"/>
      <c r="L66" s="434"/>
      <c r="M66" s="324"/>
      <c r="N66" s="446"/>
    </row>
    <row r="67" spans="1:14" ht="18.600000000000001">
      <c r="A67" s="435"/>
      <c r="B67" s="435"/>
      <c r="F67" s="328" t="s">
        <v>734</v>
      </c>
      <c r="G67" s="505" t="s">
        <v>733</v>
      </c>
      <c r="H67" s="503" t="s">
        <v>251</v>
      </c>
      <c r="I67" s="503" t="s">
        <v>251</v>
      </c>
      <c r="J67" s="503" t="s">
        <v>251</v>
      </c>
      <c r="K67" s="563"/>
      <c r="L67" s="434"/>
      <c r="M67" s="324"/>
      <c r="N67" s="446"/>
    </row>
    <row r="68" spans="1:14" ht="18.600000000000001">
      <c r="A68" s="435"/>
      <c r="B68" s="435"/>
      <c r="F68" s="328" t="s">
        <v>735</v>
      </c>
      <c r="G68" s="506" t="s">
        <v>376</v>
      </c>
      <c r="H68" s="503" t="s">
        <v>465</v>
      </c>
      <c r="I68" s="512"/>
      <c r="J68" s="512"/>
      <c r="K68" s="563"/>
      <c r="L68" s="434"/>
      <c r="M68" s="324" t="s">
        <v>740</v>
      </c>
      <c r="N68" s="446"/>
    </row>
    <row r="69" spans="1:14" ht="18.600000000000001">
      <c r="A69" s="435"/>
      <c r="B69" s="435"/>
      <c r="F69" s="569" t="s">
        <v>736</v>
      </c>
      <c r="G69" s="506" t="s">
        <v>378</v>
      </c>
      <c r="H69" s="503" t="s">
        <v>465</v>
      </c>
      <c r="I69" s="512"/>
      <c r="J69" s="512"/>
      <c r="K69" s="563"/>
      <c r="L69" s="434"/>
      <c r="M69" s="324" t="s">
        <v>741</v>
      </c>
      <c r="N69" s="446"/>
    </row>
    <row r="70" spans="1:14" s="633" customFormat="1" ht="18.600000000000001">
      <c r="A70" s="435"/>
      <c r="B70" s="435"/>
      <c r="C70" s="637"/>
      <c r="D70" s="637"/>
      <c r="F70" s="569" t="s">
        <v>737</v>
      </c>
      <c r="G70" s="642" t="s">
        <v>689</v>
      </c>
      <c r="H70" s="639" t="s">
        <v>251</v>
      </c>
      <c r="I70" s="639" t="s">
        <v>251</v>
      </c>
      <c r="J70" s="639" t="s">
        <v>251</v>
      </c>
      <c r="K70" s="563"/>
      <c r="L70" s="434"/>
      <c r="M70" s="324"/>
      <c r="N70" s="446"/>
    </row>
    <row r="71" spans="1:14" s="633" customFormat="1" ht="18.600000000000001">
      <c r="A71" s="435"/>
      <c r="B71" s="435"/>
      <c r="C71" s="637"/>
      <c r="D71" s="637"/>
      <c r="F71" s="569" t="s">
        <v>738</v>
      </c>
      <c r="G71" s="636" t="s">
        <v>376</v>
      </c>
      <c r="H71" s="639" t="s">
        <v>518</v>
      </c>
      <c r="I71" s="512"/>
      <c r="J71" s="512"/>
      <c r="K71" s="563"/>
      <c r="L71" s="434"/>
      <c r="M71" s="324" t="s">
        <v>742</v>
      </c>
      <c r="N71" s="446"/>
    </row>
    <row r="72" spans="1:14" s="633" customFormat="1" ht="18.600000000000001">
      <c r="A72" s="435"/>
      <c r="B72" s="435"/>
      <c r="C72" s="637"/>
      <c r="D72" s="637"/>
      <c r="F72" s="569" t="s">
        <v>739</v>
      </c>
      <c r="G72" s="636" t="s">
        <v>378</v>
      </c>
      <c r="H72" s="639" t="s">
        <v>518</v>
      </c>
      <c r="I72" s="512"/>
      <c r="J72" s="512"/>
      <c r="K72" s="563"/>
      <c r="L72" s="434"/>
      <c r="M72" s="324" t="s">
        <v>743</v>
      </c>
      <c r="N72" s="446"/>
    </row>
    <row r="73" spans="1:14" ht="18.600000000000001">
      <c r="A73" s="435"/>
      <c r="B73" s="435"/>
      <c r="F73" s="328" t="s">
        <v>744</v>
      </c>
      <c r="G73" s="505" t="s">
        <v>505</v>
      </c>
      <c r="H73" s="503" t="s">
        <v>251</v>
      </c>
      <c r="I73" s="503" t="s">
        <v>251</v>
      </c>
      <c r="J73" s="503" t="s">
        <v>251</v>
      </c>
      <c r="K73" s="563"/>
      <c r="L73" s="434"/>
      <c r="M73" s="324" t="s">
        <v>509</v>
      </c>
      <c r="N73" s="446"/>
    </row>
    <row r="74" spans="1:14" ht="22.8">
      <c r="A74" s="435"/>
      <c r="B74" s="435"/>
      <c r="F74" s="328" t="s">
        <v>745</v>
      </c>
      <c r="G74" s="506" t="s">
        <v>376</v>
      </c>
      <c r="H74" s="503" t="s">
        <v>519</v>
      </c>
      <c r="I74" s="512"/>
      <c r="J74" s="512"/>
      <c r="K74" s="563"/>
      <c r="L74" s="434"/>
      <c r="M74" s="324" t="s">
        <v>747</v>
      </c>
      <c r="N74" s="446"/>
    </row>
    <row r="75" spans="1:14" ht="22.8">
      <c r="A75" s="435"/>
      <c r="B75" s="435"/>
      <c r="F75" s="569" t="s">
        <v>746</v>
      </c>
      <c r="G75" s="506" t="s">
        <v>378</v>
      </c>
      <c r="H75" s="503" t="s">
        <v>519</v>
      </c>
      <c r="I75" s="512"/>
      <c r="J75" s="512"/>
      <c r="K75" s="563"/>
      <c r="L75" s="434"/>
      <c r="M75" s="324" t="s">
        <v>748</v>
      </c>
      <c r="N75" s="446"/>
    </row>
    <row r="76" spans="1:14" ht="18.600000000000001" hidden="1">
      <c r="A76" s="435"/>
      <c r="B76" s="833" t="s">
        <v>744</v>
      </c>
      <c r="F76" s="328" t="str">
        <f>B76</f>
        <v>9.16</v>
      </c>
      <c r="G76" s="511"/>
      <c r="H76" s="712"/>
      <c r="I76" s="503" t="s">
        <v>251</v>
      </c>
      <c r="J76" s="503" t="s">
        <v>251</v>
      </c>
      <c r="K76" s="563"/>
      <c r="L76" s="434"/>
      <c r="M76" s="324"/>
      <c r="N76" s="446"/>
    </row>
    <row r="77" spans="1:14" ht="18.600000000000001" hidden="1">
      <c r="A77" s="435"/>
      <c r="B77" s="833"/>
      <c r="F77" s="335" t="str">
        <f>B76&amp;".1"</f>
        <v>9.16.1</v>
      </c>
      <c r="G77" s="506" t="s">
        <v>376</v>
      </c>
      <c r="H77" s="335" t="str">
        <f>IF(H76="","x",H76)</f>
        <v>x</v>
      </c>
      <c r="I77" s="512"/>
      <c r="J77" s="512"/>
      <c r="K77" s="563"/>
      <c r="L77" s="434"/>
      <c r="M77" s="324"/>
      <c r="N77" s="446"/>
    </row>
    <row r="78" spans="1:14" ht="18.600000000000001" hidden="1">
      <c r="A78" s="435"/>
      <c r="B78" s="833"/>
      <c r="F78" s="335" t="str">
        <f>B76&amp;".2"</f>
        <v>9.16.2</v>
      </c>
      <c r="G78" s="506" t="s">
        <v>378</v>
      </c>
      <c r="H78" s="335" t="str">
        <f>IF(H76="","x",H76)</f>
        <v>x</v>
      </c>
      <c r="I78" s="512"/>
      <c r="J78" s="512"/>
      <c r="K78" s="563"/>
      <c r="L78" s="434"/>
      <c r="M78" s="324"/>
      <c r="N78" s="446"/>
    </row>
    <row r="79" spans="1:14" ht="18.600000000000001">
      <c r="F79" s="495"/>
      <c r="G79" s="494" t="s">
        <v>410</v>
      </c>
      <c r="H79" s="494"/>
      <c r="I79" s="493"/>
      <c r="J79" s="493"/>
      <c r="K79" s="562"/>
      <c r="L79" s="434"/>
      <c r="M79" s="324"/>
      <c r="N79" s="446"/>
    </row>
    <row r="80" spans="1:14" ht="22.8">
      <c r="B80" s="15" t="s">
        <v>411</v>
      </c>
      <c r="F80" s="417" t="s">
        <v>350</v>
      </c>
      <c r="G80" s="418" t="s">
        <v>510</v>
      </c>
      <c r="H80" s="508" t="s">
        <v>251</v>
      </c>
      <c r="I80" s="400" t="s">
        <v>251</v>
      </c>
      <c r="J80" s="400" t="s">
        <v>251</v>
      </c>
      <c r="K80" s="564"/>
      <c r="L80" s="434"/>
      <c r="M80" s="324"/>
      <c r="N80" s="446"/>
    </row>
    <row r="81" spans="1:14" ht="22.8">
      <c r="B81" s="833" t="s">
        <v>412</v>
      </c>
      <c r="F81" s="417" t="str">
        <f>B81</f>
        <v>10.0</v>
      </c>
      <c r="G81" s="436" t="s">
        <v>511</v>
      </c>
      <c r="H81" s="400" t="s">
        <v>418</v>
      </c>
      <c r="I81" s="420">
        <f>SUM(I82:I85)</f>
        <v>0</v>
      </c>
      <c r="J81" s="420">
        <f>SUM(J82:J85)</f>
        <v>0</v>
      </c>
      <c r="K81" s="564"/>
      <c r="L81" s="434"/>
      <c r="M81" s="324" t="s">
        <v>512</v>
      </c>
      <c r="N81" s="446"/>
    </row>
    <row r="82" spans="1:14" ht="18.600000000000001">
      <c r="B82" s="833"/>
      <c r="F82" s="431" t="str">
        <f>B81&amp;".1"</f>
        <v>10.0.1</v>
      </c>
      <c r="G82" s="437" t="s">
        <v>57</v>
      </c>
      <c r="H82" s="400" t="s">
        <v>418</v>
      </c>
      <c r="I82" s="420">
        <f t="shared" ref="I82:J85" si="0">SUMIF($G$86:$G$96,$G82,I$86:I$96)</f>
        <v>0</v>
      </c>
      <c r="J82" s="420">
        <f t="shared" si="0"/>
        <v>0</v>
      </c>
      <c r="K82" s="564"/>
      <c r="L82" s="434"/>
      <c r="M82" s="324" t="s">
        <v>514</v>
      </c>
      <c r="N82" s="446"/>
    </row>
    <row r="83" spans="1:14" ht="18.600000000000001">
      <c r="B83" s="833"/>
      <c r="F83" s="431" t="str">
        <f>B81&amp;".2"</f>
        <v>10.0.2</v>
      </c>
      <c r="G83" s="437" t="s">
        <v>58</v>
      </c>
      <c r="H83" s="400" t="s">
        <v>418</v>
      </c>
      <c r="I83" s="420">
        <f t="shared" si="0"/>
        <v>0</v>
      </c>
      <c r="J83" s="420">
        <f t="shared" si="0"/>
        <v>0</v>
      </c>
      <c r="K83" s="564"/>
      <c r="L83" s="434"/>
      <c r="M83" s="324" t="s">
        <v>515</v>
      </c>
      <c r="N83" s="446"/>
    </row>
    <row r="84" spans="1:14" ht="18.600000000000001">
      <c r="B84" s="833"/>
      <c r="F84" s="431" t="str">
        <f>B81&amp;".3"</f>
        <v>10.0.3</v>
      </c>
      <c r="G84" s="437" t="s">
        <v>59</v>
      </c>
      <c r="H84" s="400" t="s">
        <v>418</v>
      </c>
      <c r="I84" s="420">
        <f t="shared" si="0"/>
        <v>0</v>
      </c>
      <c r="J84" s="420">
        <f t="shared" si="0"/>
        <v>0</v>
      </c>
      <c r="K84" s="564"/>
      <c r="L84" s="434"/>
      <c r="M84" s="324" t="s">
        <v>516</v>
      </c>
      <c r="N84" s="446"/>
    </row>
    <row r="85" spans="1:14" ht="18.600000000000001">
      <c r="B85" s="833"/>
      <c r="F85" s="431" t="str">
        <f>B81&amp;".4"</f>
        <v>10.0.4</v>
      </c>
      <c r="G85" s="437" t="s">
        <v>60</v>
      </c>
      <c r="H85" s="400" t="s">
        <v>418</v>
      </c>
      <c r="I85" s="420">
        <f t="shared" si="0"/>
        <v>0</v>
      </c>
      <c r="J85" s="420">
        <f t="shared" si="0"/>
        <v>0</v>
      </c>
      <c r="K85" s="564"/>
      <c r="L85" s="434"/>
      <c r="M85" s="324" t="s">
        <v>517</v>
      </c>
      <c r="N85" s="446"/>
    </row>
    <row r="86" spans="1:14" ht="57" hidden="1">
      <c r="B86" s="833" t="s">
        <v>412</v>
      </c>
      <c r="F86" s="417" t="str">
        <f>B86</f>
        <v>10.0</v>
      </c>
      <c r="G86" s="513"/>
      <c r="H86" s="400" t="s">
        <v>418</v>
      </c>
      <c r="I86" s="420">
        <f>SUM(I87:I90)</f>
        <v>0</v>
      </c>
      <c r="J86" s="420">
        <f>SUM(J87:J90)</f>
        <v>0</v>
      </c>
      <c r="K86" s="564">
        <f>G86</f>
        <v>0</v>
      </c>
      <c r="L86" s="434"/>
      <c r="M86" s="324" t="s">
        <v>513</v>
      </c>
      <c r="N86" s="446"/>
    </row>
    <row r="87" spans="1:14" ht="18.600000000000001" hidden="1">
      <c r="A87" s="345"/>
      <c r="B87" s="833"/>
      <c r="F87" s="431" t="str">
        <f>B86&amp;".1"</f>
        <v>10.0.1</v>
      </c>
      <c r="G87" s="509" t="s">
        <v>57</v>
      </c>
      <c r="H87" s="400" t="s">
        <v>418</v>
      </c>
      <c r="I87" s="486"/>
      <c r="J87" s="486"/>
      <c r="K87" s="564"/>
      <c r="L87" s="434"/>
      <c r="M87" s="324"/>
      <c r="N87" s="446"/>
    </row>
    <row r="88" spans="1:14" ht="18.600000000000001" hidden="1">
      <c r="B88" s="833"/>
      <c r="F88" s="431" t="str">
        <f>B86&amp;".2"</f>
        <v>10.0.2</v>
      </c>
      <c r="G88" s="509" t="s">
        <v>58</v>
      </c>
      <c r="H88" s="400" t="s">
        <v>418</v>
      </c>
      <c r="I88" s="486"/>
      <c r="J88" s="486"/>
      <c r="K88" s="564"/>
      <c r="L88" s="434"/>
      <c r="M88" s="324"/>
      <c r="N88" s="446"/>
    </row>
    <row r="89" spans="1:14" ht="18.600000000000001" hidden="1">
      <c r="B89" s="833"/>
      <c r="F89" s="431" t="str">
        <f>B86&amp;".3"</f>
        <v>10.0.3</v>
      </c>
      <c r="G89" s="509" t="s">
        <v>59</v>
      </c>
      <c r="H89" s="400" t="s">
        <v>418</v>
      </c>
      <c r="I89" s="486"/>
      <c r="J89" s="486"/>
      <c r="K89" s="564"/>
      <c r="L89" s="434"/>
      <c r="M89" s="324"/>
      <c r="N89" s="446"/>
    </row>
    <row r="90" spans="1:14" ht="18.600000000000001" hidden="1">
      <c r="B90" s="833"/>
      <c r="F90" s="431" t="str">
        <f>B86&amp;".4"</f>
        <v>10.0.4</v>
      </c>
      <c r="G90" s="509" t="s">
        <v>60</v>
      </c>
      <c r="H90" s="400" t="s">
        <v>418</v>
      </c>
      <c r="I90" s="486"/>
      <c r="J90" s="486"/>
      <c r="K90" s="564"/>
      <c r="L90" s="434"/>
      <c r="M90" s="324"/>
      <c r="N90" s="446"/>
    </row>
    <row r="91" spans="1:14" ht="57">
      <c r="B91" s="833" t="s">
        <v>413</v>
      </c>
      <c r="E91" s="169"/>
      <c r="F91" s="417" t="str">
        <f>B91</f>
        <v>10.1</v>
      </c>
      <c r="G91" s="513"/>
      <c r="H91" s="400" t="s">
        <v>418</v>
      </c>
      <c r="I91" s="420">
        <f>SUM(I92:I95)</f>
        <v>0</v>
      </c>
      <c r="J91" s="420">
        <f>SUM(J92:J95)</f>
        <v>0</v>
      </c>
      <c r="K91" s="565">
        <f>G91</f>
        <v>0</v>
      </c>
      <c r="L91" s="510"/>
      <c r="M91" s="521" t="s">
        <v>513</v>
      </c>
      <c r="N91" s="446"/>
    </row>
    <row r="92" spans="1:14" ht="18.600000000000001">
      <c r="B92" s="833"/>
      <c r="F92" s="431" t="str">
        <f>B91&amp;".1"</f>
        <v>10.1.1</v>
      </c>
      <c r="G92" s="509" t="s">
        <v>57</v>
      </c>
      <c r="H92" s="400" t="s">
        <v>418</v>
      </c>
      <c r="I92" s="486"/>
      <c r="J92" s="486"/>
      <c r="K92" s="564"/>
      <c r="L92" s="434"/>
      <c r="M92" s="324"/>
      <c r="N92" s="446"/>
    </row>
    <row r="93" spans="1:14" ht="18.600000000000001">
      <c r="B93" s="833"/>
      <c r="F93" s="431" t="str">
        <f>B91&amp;".2"</f>
        <v>10.1.2</v>
      </c>
      <c r="G93" s="509" t="s">
        <v>58</v>
      </c>
      <c r="H93" s="400" t="s">
        <v>418</v>
      </c>
      <c r="I93" s="486"/>
      <c r="J93" s="486"/>
      <c r="K93" s="564"/>
      <c r="L93" s="434"/>
      <c r="M93" s="324"/>
      <c r="N93" s="446"/>
    </row>
    <row r="94" spans="1:14" ht="18.600000000000001">
      <c r="B94" s="833"/>
      <c r="F94" s="431" t="str">
        <f>B91&amp;".3"</f>
        <v>10.1.3</v>
      </c>
      <c r="G94" s="509" t="s">
        <v>59</v>
      </c>
      <c r="H94" s="400" t="s">
        <v>418</v>
      </c>
      <c r="I94" s="486"/>
      <c r="J94" s="486"/>
      <c r="K94" s="564"/>
      <c r="L94" s="434"/>
      <c r="M94" s="324"/>
      <c r="N94" s="446"/>
    </row>
    <row r="95" spans="1:14" ht="18.600000000000001">
      <c r="B95" s="833"/>
      <c r="F95" s="431" t="str">
        <f>B91&amp;".4"</f>
        <v>10.1.4</v>
      </c>
      <c r="G95" s="509" t="s">
        <v>60</v>
      </c>
      <c r="H95" s="400" t="s">
        <v>418</v>
      </c>
      <c r="I95" s="486"/>
      <c r="J95" s="486"/>
      <c r="K95" s="564"/>
      <c r="L95" s="434"/>
      <c r="M95" s="324"/>
      <c r="N95" s="446"/>
    </row>
    <row r="96" spans="1:14" ht="18.600000000000001">
      <c r="F96" s="433"/>
      <c r="G96" s="426" t="s">
        <v>368</v>
      </c>
      <c r="H96" s="426"/>
      <c r="I96" s="427"/>
      <c r="J96" s="427"/>
      <c r="K96" s="566"/>
      <c r="L96" s="434"/>
      <c r="M96" s="324"/>
      <c r="N96" s="446"/>
    </row>
    <row r="97" spans="1:14" ht="3" customHeight="1">
      <c r="F97" s="87"/>
      <c r="G97" s="87"/>
      <c r="H97" s="87"/>
      <c r="I97" s="87"/>
      <c r="J97" s="438"/>
      <c r="N97" s="458"/>
    </row>
    <row r="98" spans="1:14" ht="18.600000000000001">
      <c r="F98" s="490">
        <v>1</v>
      </c>
      <c r="G98" s="868" t="s">
        <v>705</v>
      </c>
      <c r="H98" s="868"/>
      <c r="I98" s="868"/>
      <c r="J98" s="868"/>
      <c r="K98" s="868"/>
      <c r="L98" s="868"/>
      <c r="M98" s="868"/>
      <c r="N98" s="458"/>
    </row>
    <row r="99" spans="1:14" s="633" customFormat="1" ht="27" customHeight="1">
      <c r="A99" s="637"/>
      <c r="B99" s="638"/>
      <c r="C99" s="637"/>
      <c r="D99" s="637"/>
      <c r="F99" s="490"/>
      <c r="G99" s="868" t="s">
        <v>706</v>
      </c>
      <c r="H99" s="868"/>
      <c r="I99" s="868"/>
      <c r="J99" s="868"/>
      <c r="K99" s="868"/>
      <c r="L99" s="868"/>
      <c r="M99" s="868"/>
      <c r="N99" s="458"/>
    </row>
    <row r="100" spans="1:14" ht="18.600000000000001">
      <c r="F100" s="491">
        <v>2</v>
      </c>
      <c r="G100" s="867" t="s">
        <v>470</v>
      </c>
      <c r="H100" s="867"/>
      <c r="I100" s="867"/>
      <c r="J100" s="867"/>
      <c r="K100" s="867"/>
      <c r="L100" s="867"/>
      <c r="M100" s="867"/>
      <c r="N100" s="458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"/>
  <cols>
    <col min="1" max="1" width="9.125" style="635" hidden="1" customWidth="1"/>
    <col min="2" max="2" width="9.125" style="633" hidden="1" customWidth="1"/>
    <col min="3" max="3" width="3.75" style="52" customWidth="1"/>
    <col min="4" max="4" width="9.75" style="633" customWidth="1"/>
    <col min="5" max="5" width="37.75" style="633" customWidth="1"/>
    <col min="6" max="6" width="66.875" style="633" customWidth="1"/>
    <col min="7" max="7" width="116" style="633" customWidth="1"/>
    <col min="8" max="8" width="93.375" style="637" customWidth="1"/>
    <col min="9" max="17" width="10.625" style="633"/>
    <col min="18" max="18" width="10.625" style="247"/>
    <col min="19" max="16384" width="10.625" style="633"/>
  </cols>
  <sheetData>
    <row r="1" spans="1:21" s="637" customFormat="1" ht="15" hidden="1" customHeight="1">
      <c r="C1" s="235"/>
      <c r="G1" s="637">
        <v>4</v>
      </c>
      <c r="R1" s="248"/>
    </row>
    <row r="2" spans="1:21" s="637" customFormat="1" ht="15" hidden="1" customHeight="1">
      <c r="C2" s="235"/>
      <c r="R2" s="248"/>
    </row>
    <row r="3" spans="1:21" s="637" customFormat="1" ht="15" hidden="1" customHeight="1">
      <c r="C3" s="235"/>
      <c r="R3" s="248"/>
    </row>
    <row r="4" spans="1:21" ht="11.25" customHeight="1">
      <c r="C4" s="86"/>
      <c r="D4" s="476"/>
      <c r="E4" s="476"/>
      <c r="F4" s="476"/>
      <c r="G4" s="476"/>
    </row>
    <row r="5" spans="1:21" ht="22.5" customHeight="1">
      <c r="C5" s="86"/>
      <c r="D5" s="824" t="s">
        <v>244</v>
      </c>
      <c r="E5" s="824"/>
      <c r="F5" s="824"/>
      <c r="G5" s="824"/>
      <c r="H5" s="237"/>
    </row>
    <row r="6" spans="1:21" s="394" customFormat="1" ht="0.9" customHeight="1">
      <c r="A6" s="395"/>
      <c r="C6" s="711"/>
      <c r="D6" s="825"/>
      <c r="E6" s="825"/>
      <c r="F6" s="825"/>
      <c r="G6" s="825"/>
      <c r="H6" s="528"/>
    </row>
    <row r="7" spans="1:21" s="714" customFormat="1">
      <c r="D7" s="352"/>
      <c r="E7" s="317"/>
      <c r="F7" s="317"/>
      <c r="G7" s="317"/>
      <c r="U7" s="254"/>
    </row>
    <row r="8" spans="1:21" s="71" customFormat="1">
      <c r="C8" s="134">
        <v>22</v>
      </c>
      <c r="D8" s="826" t="s">
        <v>236</v>
      </c>
      <c r="E8" s="827"/>
      <c r="F8" s="827"/>
      <c r="G8" s="828"/>
      <c r="U8" s="259"/>
    </row>
    <row r="9" spans="1:21" ht="11.25" customHeight="1">
      <c r="D9" s="829" t="s">
        <v>225</v>
      </c>
      <c r="E9" s="829"/>
      <c r="F9" s="829"/>
      <c r="G9" s="830" t="s">
        <v>226</v>
      </c>
    </row>
    <row r="10" spans="1:21" ht="11.25" customHeight="1">
      <c r="A10" s="635" t="s">
        <v>459</v>
      </c>
      <c r="D10" s="724" t="s">
        <v>25</v>
      </c>
      <c r="E10" s="330"/>
      <c r="F10" s="331" t="s">
        <v>215</v>
      </c>
      <c r="G10" s="831"/>
    </row>
    <row r="11" spans="1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1:21">
      <c r="D12" s="725">
        <v>1</v>
      </c>
      <c r="E12" s="336" t="s">
        <v>245</v>
      </c>
      <c r="F12" s="354" t="str">
        <f>IF(form_up_date="","",form_up_date)</f>
        <v>05.04.2019</v>
      </c>
      <c r="G12" s="356" t="s">
        <v>246</v>
      </c>
    </row>
    <row r="13" spans="1:21" ht="45.6">
      <c r="D13" s="725" t="s">
        <v>257</v>
      </c>
      <c r="E13" s="336" t="s">
        <v>247</v>
      </c>
      <c r="F13" s="354" t="s">
        <v>2845</v>
      </c>
      <c r="G13" s="337" t="s">
        <v>318</v>
      </c>
    </row>
    <row r="14" spans="1:21" ht="22.8">
      <c r="D14" s="725" t="s">
        <v>258</v>
      </c>
      <c r="E14" s="336" t="s">
        <v>248</v>
      </c>
      <c r="F14" s="354" t="s">
        <v>771</v>
      </c>
      <c r="G14" s="356" t="s">
        <v>249</v>
      </c>
    </row>
    <row r="15" spans="1:21" ht="22.8">
      <c r="D15" s="725" t="s">
        <v>259</v>
      </c>
      <c r="E15" s="336" t="s">
        <v>250</v>
      </c>
      <c r="F15" s="355" t="s">
        <v>251</v>
      </c>
      <c r="G15" s="337"/>
    </row>
    <row r="16" spans="1:21">
      <c r="D16" s="335" t="str">
        <f>D15&amp;".1"</f>
        <v>4.1.1</v>
      </c>
      <c r="E16" s="338" t="s">
        <v>3</v>
      </c>
      <c r="F16" s="354" t="str">
        <f>IF(region_name="","",region_name)</f>
        <v>Челябинская область</v>
      </c>
      <c r="G16" s="356" t="s">
        <v>252</v>
      </c>
    </row>
    <row r="17" spans="4:7" ht="22.8">
      <c r="D17" s="725" t="s">
        <v>260</v>
      </c>
      <c r="E17" s="339" t="s">
        <v>253</v>
      </c>
      <c r="F17" s="354" t="s">
        <v>2367</v>
      </c>
      <c r="G17" s="357" t="s">
        <v>254</v>
      </c>
    </row>
    <row r="18" spans="4:7" ht="57">
      <c r="D18" s="725" t="s">
        <v>261</v>
      </c>
      <c r="E18" s="340" t="s">
        <v>255</v>
      </c>
      <c r="F18" s="354" t="s">
        <v>2846</v>
      </c>
      <c r="G18" s="347" t="s">
        <v>317</v>
      </c>
    </row>
    <row r="19" spans="4:7">
      <c r="D19" s="341"/>
      <c r="E19" s="342"/>
      <c r="F19" s="343"/>
      <c r="G19" s="344"/>
    </row>
    <row r="20" spans="4:7">
      <c r="D20" s="345"/>
      <c r="E20" s="823" t="s">
        <v>256</v>
      </c>
      <c r="F20" s="823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Q15"/>
  <sheetViews>
    <sheetView showGridLines="0" topLeftCell="C4" zoomScaleNormal="100" workbookViewId="0">
      <selection activeCell="G32" sqref="G32"/>
    </sheetView>
  </sheetViews>
  <sheetFormatPr defaultColWidth="10.625" defaultRowHeight="13.8"/>
  <cols>
    <col min="1" max="1" width="9.125" style="660" hidden="1" customWidth="1"/>
    <col min="2" max="2" width="9.125" style="637" hidden="1" customWidth="1"/>
    <col min="3" max="3" width="3.75" style="661" customWidth="1"/>
    <col min="4" max="4" width="6.25" style="633" bestFit="1" customWidth="1"/>
    <col min="5" max="5" width="64.125" style="633" customWidth="1"/>
    <col min="6" max="7" width="35.75" style="633" customWidth="1"/>
    <col min="8" max="8" width="115.75" style="633" customWidth="1"/>
    <col min="9" max="9" width="10.625" style="633"/>
    <col min="10" max="11" width="10.625" style="309"/>
    <col min="12" max="16384" width="10.625" style="633"/>
  </cols>
  <sheetData>
    <row r="1" spans="1:17" hidden="1">
      <c r="N1" s="662"/>
      <c r="O1" s="662"/>
      <c r="Q1" s="662"/>
    </row>
    <row r="2" spans="1:17" hidden="1"/>
    <row r="3" spans="1:17" hidden="1"/>
    <row r="4" spans="1:17" ht="3" customHeight="1">
      <c r="C4" s="669"/>
      <c r="D4" s="476"/>
      <c r="E4" s="476"/>
      <c r="F4" s="476"/>
      <c r="G4" s="88"/>
      <c r="H4" s="88"/>
    </row>
    <row r="5" spans="1:17" ht="26.1" customHeight="1">
      <c r="C5" s="669"/>
      <c r="D5" s="872" t="s">
        <v>762</v>
      </c>
      <c r="E5" s="872"/>
      <c r="F5" s="872"/>
      <c r="G5" s="872"/>
      <c r="H5" s="671"/>
    </row>
    <row r="6" spans="1:17" ht="3" customHeight="1">
      <c r="C6" s="669"/>
      <c r="D6" s="476"/>
      <c r="E6" s="576"/>
      <c r="F6" s="576"/>
      <c r="G6" s="399"/>
      <c r="H6" s="670"/>
    </row>
    <row r="7" spans="1:17">
      <c r="C7" s="669"/>
      <c r="D7" s="782" t="s">
        <v>225</v>
      </c>
      <c r="E7" s="782"/>
      <c r="F7" s="782"/>
      <c r="G7" s="782"/>
      <c r="H7" s="873" t="s">
        <v>226</v>
      </c>
    </row>
    <row r="8" spans="1:17" ht="22.8">
      <c r="C8" s="669"/>
      <c r="D8" s="639" t="s">
        <v>25</v>
      </c>
      <c r="E8" s="663" t="s">
        <v>243</v>
      </c>
      <c r="F8" s="663" t="s">
        <v>215</v>
      </c>
      <c r="G8" s="663" t="s">
        <v>231</v>
      </c>
      <c r="H8" s="873"/>
    </row>
    <row r="9" spans="1:17" ht="12" customHeight="1">
      <c r="C9" s="669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22.8">
      <c r="A10" s="672"/>
      <c r="C10" s="669"/>
      <c r="D10" s="673" t="s">
        <v>26</v>
      </c>
      <c r="E10" s="539" t="s">
        <v>753</v>
      </c>
      <c r="F10" s="664" t="s">
        <v>2862</v>
      </c>
      <c r="G10" s="679" t="s">
        <v>2863</v>
      </c>
      <c r="H10" s="874" t="s">
        <v>759</v>
      </c>
    </row>
    <row r="11" spans="1:17">
      <c r="A11" s="672"/>
      <c r="C11" s="669"/>
      <c r="D11" s="673" t="s">
        <v>0</v>
      </c>
      <c r="E11" s="539" t="s">
        <v>754</v>
      </c>
      <c r="F11" s="664" t="s">
        <v>2862</v>
      </c>
      <c r="G11" s="679" t="s">
        <v>2863</v>
      </c>
      <c r="H11" s="875"/>
    </row>
    <row r="12" spans="1:17" ht="34.200000000000003">
      <c r="A12" s="674"/>
      <c r="C12" s="54"/>
      <c r="D12" s="673" t="s">
        <v>1</v>
      </c>
      <c r="E12" s="539" t="s">
        <v>755</v>
      </c>
      <c r="F12" s="664" t="s">
        <v>2864</v>
      </c>
      <c r="G12" s="679" t="s">
        <v>2868</v>
      </c>
      <c r="H12" s="875"/>
      <c r="I12" s="309"/>
      <c r="K12" s="633"/>
    </row>
    <row r="13" spans="1:17" ht="34.200000000000003">
      <c r="A13" s="674"/>
      <c r="C13" s="54"/>
      <c r="D13" s="673" t="s">
        <v>2</v>
      </c>
      <c r="E13" s="539" t="s">
        <v>756</v>
      </c>
      <c r="F13" s="664" t="s">
        <v>2865</v>
      </c>
      <c r="G13" s="679" t="s">
        <v>2867</v>
      </c>
      <c r="H13" s="875"/>
      <c r="I13" s="309"/>
      <c r="K13" s="633"/>
    </row>
    <row r="14" spans="1:17" ht="22.8">
      <c r="A14" s="672"/>
      <c r="C14" s="669"/>
      <c r="D14" s="285"/>
      <c r="E14" s="665" t="s">
        <v>757</v>
      </c>
      <c r="F14" s="666"/>
      <c r="G14" s="667"/>
      <c r="H14" s="677" t="s">
        <v>760</v>
      </c>
    </row>
    <row r="15" spans="1:17">
      <c r="D15" s="668"/>
      <c r="E15" s="668"/>
      <c r="F15" s="668"/>
      <c r="G15" s="668"/>
      <c r="H15" s="668"/>
    </row>
  </sheetData>
  <sheetProtection password="FA9C" sheet="1" objects="1" scenarios="1" formatColumns="0" formatRows="0"/>
  <dataConsolidate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Закупкипроводилисьпо44-ФЗ"/>
    <hyperlink ref="G11" location="'Форма 4.9'!$G$11" tooltip="Кликните по гиперссылке, чтобы перейти по ссылке на обосновывающие документы или отредактировать её" display="Закупкипроводилисьпо44-ФЗ"/>
    <hyperlink ref="G13" location="'Форма 4.9'!$G$13" tooltip="Кликните по гиперссылке, чтобы перейти по ссылке на обосновывающие документы или отредактировать её" display="https://regportal-tariff.ru/disclo/get_file?p_guid=70fdf0aa-72c9-482b-9741-d08e0f25dfc6"/>
    <hyperlink ref="G12" location="'Форма 4.9'!$G$12" tooltip="Кликните по гиперссылке, чтобы перейти по ссылке на обосновывающие документы или отредактировать её" display="zakupki.gov.ru/epz/orderplan/plan-graph-card/general-information.html?plan-id=430020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270" hidden="1" customWidth="1"/>
    <col min="2" max="2" width="9.125" style="271" hidden="1" customWidth="1"/>
    <col min="3" max="3" width="3.75" style="272" customWidth="1"/>
    <col min="4" max="4" width="7" style="273" bestFit="1" customWidth="1"/>
    <col min="5" max="5" width="11.25" style="273" customWidth="1"/>
    <col min="6" max="6" width="41" style="273" customWidth="1"/>
    <col min="7" max="7" width="18" style="273" customWidth="1"/>
    <col min="8" max="8" width="13.125" style="273" customWidth="1"/>
    <col min="9" max="9" width="11.375" style="273" customWidth="1"/>
    <col min="10" max="10" width="42.125" style="273" customWidth="1"/>
    <col min="11" max="11" width="115.75" style="273" customWidth="1"/>
    <col min="12" max="12" width="3.75" style="273" customWidth="1"/>
    <col min="13" max="16384" width="9.125" style="273"/>
  </cols>
  <sheetData>
    <row r="1" spans="1:14" hidden="1"/>
    <row r="2" spans="1:14" hidden="1"/>
    <row r="3" spans="1:14" hidden="1"/>
    <row r="4" spans="1:14" ht="3" customHeight="1"/>
    <row r="5" spans="1:14" s="33" customFormat="1" ht="22.2">
      <c r="A5" s="47"/>
      <c r="C5" s="54"/>
      <c r="D5" s="878" t="s">
        <v>224</v>
      </c>
      <c r="E5" s="878"/>
      <c r="F5" s="878"/>
      <c r="G5" s="878"/>
      <c r="H5" s="878"/>
      <c r="I5" s="878"/>
      <c r="J5" s="878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879" t="s">
        <v>225</v>
      </c>
      <c r="E8" s="879"/>
      <c r="F8" s="879"/>
      <c r="G8" s="879"/>
      <c r="H8" s="879"/>
      <c r="I8" s="879"/>
      <c r="J8" s="879"/>
      <c r="K8" s="879" t="s">
        <v>226</v>
      </c>
    </row>
    <row r="9" spans="1:14" s="296" customFormat="1">
      <c r="A9" s="292"/>
      <c r="B9" s="293"/>
      <c r="C9" s="294"/>
      <c r="D9" s="879" t="s">
        <v>25</v>
      </c>
      <c r="E9" s="879" t="s">
        <v>227</v>
      </c>
      <c r="F9" s="879"/>
      <c r="G9" s="879" t="s">
        <v>228</v>
      </c>
      <c r="H9" s="879"/>
      <c r="I9" s="879"/>
      <c r="J9" s="879"/>
      <c r="K9" s="879"/>
    </row>
    <row r="10" spans="1:14" s="296" customFormat="1" ht="22.8">
      <c r="A10" s="292"/>
      <c r="B10" s="293"/>
      <c r="C10" s="294"/>
      <c r="D10" s="879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79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74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76"/>
    </row>
    <row r="14" spans="1:14" ht="3" customHeight="1">
      <c r="A14" s="273"/>
      <c r="B14" s="273"/>
      <c r="C14" s="273"/>
    </row>
    <row r="15" spans="1:14" ht="27.75" customHeight="1">
      <c r="E15" s="877" t="s">
        <v>233</v>
      </c>
      <c r="F15" s="877"/>
      <c r="G15" s="877"/>
      <c r="H15" s="877"/>
      <c r="I15" s="877"/>
      <c r="J15" s="8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25" defaultRowHeight="15"/>
  <cols>
    <col min="1" max="2" width="9.125" style="22" hidden="1" customWidth="1"/>
    <col min="3" max="3" width="3.75" style="57" customWidth="1"/>
    <col min="4" max="4" width="6.25" style="22" customWidth="1"/>
    <col min="5" max="5" width="73.75" style="22" customWidth="1"/>
    <col min="6" max="20" width="9.125" style="22"/>
    <col min="21" max="21" width="9.125" style="257"/>
    <col min="22" max="16384" width="9.1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880" t="s">
        <v>155</v>
      </c>
      <c r="E7" s="880"/>
      <c r="U7" s="256"/>
    </row>
    <row r="8" spans="3:21" s="709" customFormat="1" ht="0.9" customHeight="1">
      <c r="C8" s="710"/>
      <c r="D8" s="881"/>
      <c r="E8" s="881"/>
    </row>
    <row r="9" spans="3:21" s="93" customFormat="1" ht="6.9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25" defaultRowHeight="15"/>
  <cols>
    <col min="1" max="2" width="9.125" style="22" hidden="1" customWidth="1"/>
    <col min="3" max="3" width="3.75" style="53" customWidth="1"/>
    <col min="4" max="4" width="6.25" style="22" customWidth="1"/>
    <col min="5" max="5" width="94.875" style="22" customWidth="1"/>
    <col min="6" max="11" width="9.125" style="22"/>
    <col min="12" max="12" width="9.125" style="257"/>
    <col min="13" max="16384" width="9.1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882" t="s">
        <v>6</v>
      </c>
      <c r="E7" s="882"/>
      <c r="L7" s="256"/>
    </row>
    <row r="8" spans="3:12" s="93" customFormat="1" ht="15" customHeight="1">
      <c r="C8" s="101"/>
      <c r="D8" s="883" t="str">
        <f>IF(org=0,"Не определено",org)</f>
        <v>МУП "Многоотраслевое производственное объединение энергосетей"</v>
      </c>
      <c r="E8" s="883"/>
      <c r="L8" s="256"/>
    </row>
    <row r="9" spans="3:12" s="93" customFormat="1" ht="6.9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D35" sqref="D35"/>
    </sheetView>
  </sheetViews>
  <sheetFormatPr defaultColWidth="9.125" defaultRowHeight="11.4"/>
  <cols>
    <col min="1" max="1" width="3.75" style="68" customWidth="1"/>
    <col min="2" max="3" width="29.75" style="68" customWidth="1"/>
    <col min="4" max="4" width="80.75" style="68" customWidth="1"/>
    <col min="5" max="5" width="17.75" style="68" customWidth="1"/>
    <col min="6" max="16384" width="9.125" style="68"/>
  </cols>
  <sheetData>
    <row r="1" spans="2:5" ht="10.5" customHeight="1"/>
    <row r="2" spans="2:5" ht="20.100000000000001" customHeight="1">
      <c r="B2" s="884" t="s">
        <v>7</v>
      </c>
      <c r="C2" s="884"/>
      <c r="D2" s="884"/>
      <c r="E2" s="884"/>
    </row>
    <row r="3" spans="2:5" ht="6.9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25" defaultRowHeight="11.4"/>
  <cols>
    <col min="1" max="16384" width="9.125" style="358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ColWidth="9.125" defaultRowHeight="11.4"/>
  <cols>
    <col min="1" max="16384" width="9.125" style="358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1"/>
  <sheetViews>
    <sheetView showGridLines="0" zoomScaleNormal="100" workbookViewId="0"/>
  </sheetViews>
  <sheetFormatPr defaultColWidth="9.125" defaultRowHeight="11.4"/>
  <cols>
    <col min="1" max="1" width="36.25" style="71" customWidth="1"/>
    <col min="2" max="2" width="21.125" style="71" customWidth="1"/>
    <col min="3" max="16384" width="9.1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90"/>
  <sheetViews>
    <sheetView showGridLines="0" zoomScaleNormal="100" workbookViewId="0"/>
  </sheetViews>
  <sheetFormatPr defaultColWidth="9.125" defaultRowHeight="13.2"/>
  <cols>
    <col min="1" max="16384" width="9.125" style="163"/>
  </cols>
  <sheetData>
    <row r="1" spans="1:1">
      <c r="A1" s="618">
        <f>IF(Дифференциация!$E$22="",1,0)</f>
        <v>0</v>
      </c>
    </row>
    <row r="2" spans="1:1">
      <c r="A2" s="618">
        <f>IF(Дифференциация!$F$22="",1,0)</f>
        <v>0</v>
      </c>
    </row>
    <row r="3" spans="1:1">
      <c r="A3" s="618">
        <f>IF(Дифференциация!$J$22="",1,0)</f>
        <v>0</v>
      </c>
    </row>
    <row r="4" spans="1:1">
      <c r="A4" s="618">
        <f>IF('Форма 4.9'!$F$10="",1,0)</f>
        <v>0</v>
      </c>
    </row>
    <row r="5" spans="1:1">
      <c r="A5" s="618">
        <f>IF('Форма 4.9'!$G$10="",1,0)</f>
        <v>0</v>
      </c>
    </row>
    <row r="6" spans="1:1">
      <c r="A6" s="618">
        <f>IF('Форма 4.9'!$F$11="",1,0)</f>
        <v>0</v>
      </c>
    </row>
    <row r="7" spans="1:1">
      <c r="A7" s="618">
        <f>IF('Форма 4.9'!$G$11="",1,0)</f>
        <v>0</v>
      </c>
    </row>
    <row r="8" spans="1:1">
      <c r="A8" s="618">
        <f>IF('Форма 4.9'!$F$12="",1,0)</f>
        <v>0</v>
      </c>
    </row>
    <row r="9" spans="1:1">
      <c r="A9" s="618">
        <f>IF('Форма 4.9'!$G$12="",1,0)</f>
        <v>0</v>
      </c>
    </row>
    <row r="10" spans="1:1">
      <c r="A10" s="618">
        <f>IF('Форма 4.9'!$F$13="",1,0)</f>
        <v>0</v>
      </c>
    </row>
    <row r="11" spans="1:1">
      <c r="A11" s="618">
        <f>IF('Форма 4.9'!$G$13="",1,0)</f>
        <v>0</v>
      </c>
    </row>
    <row r="12" spans="1:1">
      <c r="A12" s="618">
        <f>IF('Форма 1.0.2'!$E$12="",1,0)</f>
        <v>1</v>
      </c>
    </row>
    <row r="13" spans="1:1">
      <c r="A13" s="618">
        <f>IF('Форма 1.0.2'!$F$12="",1,0)</f>
        <v>1</v>
      </c>
    </row>
    <row r="14" spans="1:1">
      <c r="A14" s="618">
        <f>IF('Форма 1.0.2'!$G$12="",1,0)</f>
        <v>1</v>
      </c>
    </row>
    <row r="15" spans="1:1">
      <c r="A15" s="618">
        <f>IF('Форма 1.0.2'!$H$12="",1,0)</f>
        <v>1</v>
      </c>
    </row>
    <row r="16" spans="1:1">
      <c r="A16" s="618">
        <f>IF('Форма 1.0.2'!$I$12="",1,0)</f>
        <v>1</v>
      </c>
    </row>
    <row r="17" spans="1:1">
      <c r="A17" s="618">
        <f>IF('Форма 1.0.2'!$J$12="",1,0)</f>
        <v>1</v>
      </c>
    </row>
    <row r="18" spans="1:1">
      <c r="A18" s="618">
        <f>IF('Сведения об изменении'!$E$13="",1,0)</f>
        <v>1</v>
      </c>
    </row>
    <row r="19" spans="1:1">
      <c r="A19" s="618">
        <f>IF(Территории!$E$12="",1,0)</f>
        <v>0</v>
      </c>
    </row>
    <row r="20" spans="1:1">
      <c r="A20" s="618">
        <f>IF('Форма 4.3.1'!$G$29="",1,0)</f>
        <v>0</v>
      </c>
    </row>
    <row r="21" spans="1:1">
      <c r="A21" s="618">
        <f>IF('Форма 4.3.1'!$G$31="",1,0)</f>
        <v>0</v>
      </c>
    </row>
    <row r="22" spans="1:1">
      <c r="A22" s="618">
        <f>IF('Форма 4.3.1'!$G$39="",1,0)</f>
        <v>0</v>
      </c>
    </row>
    <row r="23" spans="1:1">
      <c r="A23" s="618">
        <f>IF('Форма 4.3.1'!$G$40="",1,0)</f>
        <v>0</v>
      </c>
    </row>
    <row r="24" spans="1:1">
      <c r="A24" s="618">
        <f>IF('Форма 4.3.1'!$G$41="",1,0)</f>
        <v>0</v>
      </c>
    </row>
    <row r="25" spans="1:1">
      <c r="A25" s="618">
        <f>IF('Форма 4.3.1'!$G$42="",1,0)</f>
        <v>0</v>
      </c>
    </row>
    <row r="26" spans="1:1">
      <c r="A26" s="618">
        <f>IF('Форма 4.3.1'!$G$43="",1,0)</f>
        <v>0</v>
      </c>
    </row>
    <row r="27" spans="1:1">
      <c r="A27" s="618">
        <f>IF('Форма 4.3.1'!$G$44="",1,0)</f>
        <v>0</v>
      </c>
    </row>
    <row r="28" spans="1:1">
      <c r="A28" s="618">
        <f>IF('Форма 4.3.1'!$G$45="",1,0)</f>
        <v>0</v>
      </c>
    </row>
    <row r="29" spans="1:1">
      <c r="A29" s="618">
        <f>IF('Форма 4.3.1'!$G$46="",1,0)</f>
        <v>0</v>
      </c>
    </row>
    <row r="30" spans="1:1">
      <c r="A30" s="618">
        <f>IF('Форма 4.3.1'!$G$47="",1,0)</f>
        <v>0</v>
      </c>
    </row>
    <row r="31" spans="1:1">
      <c r="A31" s="618">
        <f>IF('Форма 4.3.1'!$G$48="",1,0)</f>
        <v>0</v>
      </c>
    </row>
    <row r="32" spans="1:1">
      <c r="A32" s="618">
        <f>IF('Форма 4.3.1'!$G$49="",1,0)</f>
        <v>0</v>
      </c>
    </row>
    <row r="33" spans="1:1">
      <c r="A33" s="618">
        <f>IF('Форма 4.3.1'!$G$50="",1,0)</f>
        <v>0</v>
      </c>
    </row>
    <row r="34" spans="1:1">
      <c r="A34" s="618">
        <f>IF('Форма 4.3.1'!$G$51="",1,0)</f>
        <v>0</v>
      </c>
    </row>
    <row r="35" spans="1:1">
      <c r="A35" s="618">
        <f>IF('Форма 4.3.1'!$G$52="",1,0)</f>
        <v>0</v>
      </c>
    </row>
    <row r="36" spans="1:1">
      <c r="A36" s="618">
        <f>IF('Форма 4.3.1'!$G$53="",1,0)</f>
        <v>0</v>
      </c>
    </row>
    <row r="37" spans="1:1">
      <c r="A37" s="618">
        <f>IF('Форма 4.3.1'!$G$54="",1,0)</f>
        <v>0</v>
      </c>
    </row>
    <row r="38" spans="1:1">
      <c r="A38" s="618">
        <f>IF('Форма 4.3.1'!$G$55="",1,0)</f>
        <v>0</v>
      </c>
    </row>
    <row r="39" spans="1:1">
      <c r="A39" s="618">
        <f>IF('Форма 4.3.1'!$G$56="",1,0)</f>
        <v>0</v>
      </c>
    </row>
    <row r="40" spans="1:1">
      <c r="A40" s="618">
        <f>IF('Форма 4.3.1'!$G$70="",1,0)</f>
        <v>0</v>
      </c>
    </row>
    <row r="41" spans="1:1">
      <c r="A41" s="618">
        <f>IF('Форма 4.3.1'!$G$71="",1,0)</f>
        <v>0</v>
      </c>
    </row>
    <row r="42" spans="1:1">
      <c r="A42" s="618">
        <f>IF('Форма 4.3.1'!$G$72="",1,0)</f>
        <v>0</v>
      </c>
    </row>
    <row r="43" spans="1:1">
      <c r="A43" s="618">
        <f>IF('Форма 4.3.1'!$G$73="",1,0)</f>
        <v>0</v>
      </c>
    </row>
    <row r="44" spans="1:1">
      <c r="A44" s="618">
        <f>IF('Форма 4.3.1'!$G$74="",1,0)</f>
        <v>0</v>
      </c>
    </row>
    <row r="45" spans="1:1">
      <c r="A45" s="618">
        <f>IF('Форма 4.3.1'!$G$75="",1,0)</f>
        <v>0</v>
      </c>
    </row>
    <row r="46" spans="1:1">
      <c r="A46" s="618">
        <f>IF('Форма 4.3.1'!$G$76="",1,0)</f>
        <v>0</v>
      </c>
    </row>
    <row r="47" spans="1:1">
      <c r="A47" s="618">
        <f>IF('Форма 4.3.1'!$G$77="",1,0)</f>
        <v>0</v>
      </c>
    </row>
    <row r="48" spans="1:1">
      <c r="A48" s="618">
        <f>IF('Форма 4.3.1'!$G$78="",1,0)</f>
        <v>0</v>
      </c>
    </row>
    <row r="49" spans="1:1">
      <c r="A49" s="618">
        <f>IF('Форма 4.3.1'!$G$79="",1,0)</f>
        <v>0</v>
      </c>
    </row>
    <row r="50" spans="1:1">
      <c r="A50" s="618">
        <f>IF('Форма 4.3.1'!$G$82="",1,0)</f>
        <v>0</v>
      </c>
    </row>
    <row r="51" spans="1:1">
      <c r="A51" s="618">
        <f>IF('Форма 4.3.1'!$G$83="",1,0)</f>
        <v>0</v>
      </c>
    </row>
    <row r="52" spans="1:1">
      <c r="A52" s="618">
        <f>IF('Форма 4.3.1'!$G$84="",1,0)</f>
        <v>0</v>
      </c>
    </row>
    <row r="53" spans="1:1">
      <c r="A53" s="618">
        <f>IF('Форма 4.3.1'!$G$85="",1,0)</f>
        <v>0</v>
      </c>
    </row>
    <row r="54" spans="1:1">
      <c r="A54" s="618">
        <f>IF('Форма 4.3.1'!$G$86="",1,0)</f>
        <v>0</v>
      </c>
    </row>
    <row r="55" spans="1:1">
      <c r="A55" s="618">
        <f>IF('Форма 4.3.1'!$G$87="",1,0)</f>
        <v>0</v>
      </c>
    </row>
    <row r="56" spans="1:1">
      <c r="A56" s="618">
        <f>IF('Форма 4.3.1'!$G$88="",1,0)</f>
        <v>0</v>
      </c>
    </row>
    <row r="57" spans="1:1">
      <c r="A57" s="618">
        <f>IF('Форма 4.3.1'!$G$90="",1,0)</f>
        <v>0</v>
      </c>
    </row>
    <row r="58" spans="1:1">
      <c r="A58" s="618">
        <f>IF('Форма 4.3.1'!$G$91="",1,0)</f>
        <v>0</v>
      </c>
    </row>
    <row r="59" spans="1:1">
      <c r="A59" s="618">
        <f>IF('Форма 4.3.1'!$G$92="",1,0)</f>
        <v>0</v>
      </c>
    </row>
    <row r="60" spans="1:1">
      <c r="A60" s="618">
        <f>IF('Форма 4.3.1'!$G$93="",1,0)</f>
        <v>0</v>
      </c>
    </row>
    <row r="61" spans="1:1">
      <c r="A61" s="618">
        <f>IF('Форма 4.3.1'!$G$97="",1,0)</f>
        <v>0</v>
      </c>
    </row>
    <row r="62" spans="1:1">
      <c r="A62" s="618">
        <f>IF('Форма 4.3.1'!$G$100="",1,0)</f>
        <v>0</v>
      </c>
    </row>
    <row r="63" spans="1:1">
      <c r="A63" s="618">
        <f>IF('Форма 4.3.1'!$G$103="",1,0)</f>
        <v>0</v>
      </c>
    </row>
    <row r="64" spans="1:1">
      <c r="A64" s="618">
        <f>IF('Форма 4.3.1'!$G$104="",1,0)</f>
        <v>0</v>
      </c>
    </row>
    <row r="65" spans="1:1">
      <c r="A65" s="618">
        <f>IF('Форма 4.4'!$G$12="",1,0)</f>
        <v>0</v>
      </c>
    </row>
    <row r="66" spans="1:1">
      <c r="A66" s="618">
        <f>IF('Форма 4.4'!$G$18="",1,0)</f>
        <v>0</v>
      </c>
    </row>
    <row r="67" spans="1:1">
      <c r="A67" s="618">
        <f>IF('Форма 4.4'!$G$19="",1,0)</f>
        <v>0</v>
      </c>
    </row>
    <row r="68" spans="1:1">
      <c r="A68" s="618">
        <f>IF('Форма 4.4'!$G$11="",1,0)</f>
        <v>0</v>
      </c>
    </row>
    <row r="69" spans="1:1">
      <c r="A69" s="618">
        <f>IF('Форма 4.5'!$I$11="",1,0)</f>
        <v>1</v>
      </c>
    </row>
    <row r="70" spans="1:1">
      <c r="A70" s="618">
        <f>IF('Форма 4.5'!$I$12="",1,0)</f>
        <v>1</v>
      </c>
    </row>
    <row r="71" spans="1:1">
      <c r="A71" s="618">
        <f>IF('Форма 4.5'!$I$15="",1,0)</f>
        <v>1</v>
      </c>
    </row>
    <row r="72" spans="1:1">
      <c r="A72" s="618">
        <f>IF('Форма 4.5'!$I$16="",1,0)</f>
        <v>1</v>
      </c>
    </row>
    <row r="73" spans="1:1">
      <c r="A73" s="618">
        <f>IF('Форма 4.5'!$I$17="",1,0)</f>
        <v>1</v>
      </c>
    </row>
    <row r="74" spans="1:1">
      <c r="A74" s="618">
        <f>IF('Форма 4.5'!$I$18="",1,0)</f>
        <v>1</v>
      </c>
    </row>
    <row r="75" spans="1:1">
      <c r="A75" s="618">
        <f>IF('Форма 4.5'!$G$23="",1,0)</f>
        <v>1</v>
      </c>
    </row>
    <row r="76" spans="1:1">
      <c r="A76" s="618">
        <f>IF('Форма 4.5'!$G$24="",1,0)</f>
        <v>1</v>
      </c>
    </row>
    <row r="77" spans="1:1">
      <c r="A77" s="618">
        <f>IF('Форма 4.5'!$I$24="",1,0)</f>
        <v>1</v>
      </c>
    </row>
    <row r="78" spans="1:1">
      <c r="A78" s="618">
        <f>IF('Форма 4.5'!$G$91="",1,0)</f>
        <v>1</v>
      </c>
    </row>
    <row r="79" spans="1:1">
      <c r="A79" s="618">
        <f>IF('Форма 4.5'!$I$92="",1,0)</f>
        <v>1</v>
      </c>
    </row>
    <row r="80" spans="1:1">
      <c r="A80" s="618">
        <f>IF('Форма 4.5'!$I$93="",1,0)</f>
        <v>1</v>
      </c>
    </row>
    <row r="81" spans="1:1">
      <c r="A81" s="618">
        <f>IF('Форма 4.5'!$I$94="",1,0)</f>
        <v>1</v>
      </c>
    </row>
    <row r="82" spans="1:1">
      <c r="A82" s="618">
        <f>IF('Форма 4.5'!$I$95="",1,0)</f>
        <v>1</v>
      </c>
    </row>
    <row r="83" spans="1:1">
      <c r="A83" s="618">
        <f>IF('Форма 4.5'!$I$14="",1,0)</f>
        <v>1</v>
      </c>
    </row>
    <row r="84" spans="1:1">
      <c r="A84" s="618">
        <f>IF('Форма 4.3.1'!$E$62="",1,0)</f>
        <v>0</v>
      </c>
    </row>
    <row r="85" spans="1:1">
      <c r="A85" s="618">
        <f>IF('Форма 4.3.1'!$E$63="",1,0)</f>
        <v>0</v>
      </c>
    </row>
    <row r="86" spans="1:1">
      <c r="A86" s="618">
        <f>IF('Форма 4.3.1'!$E$64="",1,0)</f>
        <v>0</v>
      </c>
    </row>
    <row r="87" spans="1:1">
      <c r="A87" s="618">
        <f>IF('Форма 4.3.1'!$E$65="",1,0)</f>
        <v>0</v>
      </c>
    </row>
    <row r="88" spans="1:1">
      <c r="A88" s="618">
        <f>IF('Форма 4.3.1'!$E$66="",1,0)</f>
        <v>0</v>
      </c>
    </row>
    <row r="89" spans="1:1">
      <c r="A89" s="618">
        <f>IF('Форма 4.3.1'!$E$67="",1,0)</f>
        <v>0</v>
      </c>
    </row>
    <row r="90" spans="1:1">
      <c r="A90" s="618">
        <f>IF('Форма 4.3.1'!$E$68="",1,0)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25" defaultRowHeight="11.4"/>
  <cols>
    <col min="1" max="1" width="3.75" style="125" customWidth="1"/>
    <col min="2" max="2" width="87.25" style="91" customWidth="1"/>
    <col min="3" max="3" width="9.125" style="125"/>
    <col min="4" max="4" width="109.125" style="125" customWidth="1"/>
    <col min="5" max="16384" width="9.125" style="125"/>
  </cols>
  <sheetData>
    <row r="1" spans="1:11" ht="14.4">
      <c r="B1" s="184" t="s">
        <v>150</v>
      </c>
      <c r="C1" s="165"/>
      <c r="D1" s="886"/>
      <c r="E1" s="886"/>
      <c r="F1" s="886"/>
      <c r="G1" s="886"/>
      <c r="H1" s="886"/>
      <c r="I1" s="886"/>
      <c r="J1" s="886"/>
      <c r="K1" s="886"/>
    </row>
    <row r="2" spans="1:11" ht="14.4">
      <c r="A2" s="165">
        <v>1</v>
      </c>
      <c r="B2" s="185" t="s">
        <v>143</v>
      </c>
      <c r="C2" s="165"/>
      <c r="D2" s="886"/>
      <c r="E2" s="886"/>
      <c r="F2" s="886"/>
      <c r="G2" s="886"/>
      <c r="H2" s="886"/>
      <c r="I2" s="886"/>
      <c r="J2" s="886"/>
      <c r="K2" s="886"/>
    </row>
    <row r="3" spans="1:11" ht="22.8">
      <c r="A3" s="165">
        <v>2</v>
      </c>
      <c r="B3" s="185" t="s">
        <v>144</v>
      </c>
      <c r="C3" s="165"/>
      <c r="D3" s="887"/>
      <c r="E3" s="887"/>
      <c r="F3" s="887"/>
      <c r="G3" s="887"/>
      <c r="H3" s="887"/>
      <c r="I3" s="887"/>
      <c r="J3" s="887"/>
      <c r="K3" s="887"/>
    </row>
    <row r="4" spans="1:11" ht="14.4">
      <c r="B4" s="184" t="s">
        <v>151</v>
      </c>
      <c r="C4" s="165"/>
      <c r="D4" s="888"/>
      <c r="E4" s="887"/>
      <c r="F4" s="887"/>
      <c r="G4" s="887"/>
      <c r="H4" s="887"/>
      <c r="I4" s="887"/>
      <c r="J4" s="887"/>
      <c r="K4" s="887"/>
    </row>
    <row r="5" spans="1:11" ht="34.200000000000003">
      <c r="A5" s="165">
        <v>1</v>
      </c>
      <c r="B5" s="185" t="s">
        <v>192</v>
      </c>
      <c r="C5" s="165"/>
      <c r="D5" s="885"/>
      <c r="E5" s="885"/>
      <c r="F5" s="885"/>
      <c r="G5" s="885"/>
      <c r="H5" s="885"/>
      <c r="I5" s="885"/>
      <c r="J5" s="885"/>
      <c r="K5" s="885"/>
    </row>
    <row r="6" spans="1:11" ht="22.8">
      <c r="A6" s="165">
        <v>2</v>
      </c>
      <c r="B6" s="185" t="s">
        <v>149</v>
      </c>
    </row>
    <row r="7" spans="1:11" ht="22.8">
      <c r="A7" s="165">
        <v>3</v>
      </c>
      <c r="B7" s="185" t="s">
        <v>323</v>
      </c>
    </row>
    <row r="8" spans="1:11" ht="57">
      <c r="A8" s="165">
        <v>4</v>
      </c>
      <c r="B8" s="185" t="s">
        <v>324</v>
      </c>
    </row>
    <row r="9" spans="1:11">
      <c r="B9" s="184" t="s">
        <v>121</v>
      </c>
    </row>
    <row r="10" spans="1:11" ht="22.8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C87"/>
  <sheetViews>
    <sheetView showGridLines="0" zoomScaleNormal="100" workbookViewId="0"/>
  </sheetViews>
  <sheetFormatPr defaultColWidth="9.125" defaultRowHeight="11.4"/>
  <cols>
    <col min="1" max="1" width="32.625" style="79" customWidth="1"/>
    <col min="2" max="2" width="9.125" style="71"/>
    <col min="3" max="3" width="15.75" style="82" customWidth="1"/>
    <col min="4" max="4" width="17" style="82" customWidth="1"/>
    <col min="5" max="5" width="15.75" style="76" customWidth="1"/>
    <col min="6" max="6" width="11.125" style="76" customWidth="1"/>
    <col min="7" max="7" width="31.375" style="76" customWidth="1"/>
    <col min="8" max="9" width="26.875" style="76" customWidth="1"/>
    <col min="10" max="10" width="9.125" style="76"/>
    <col min="11" max="11" width="26.25" style="78" customWidth="1"/>
    <col min="12" max="12" width="29.125" style="77" customWidth="1"/>
    <col min="13" max="13" width="39.875" style="76" bestFit="1" customWidth="1"/>
    <col min="14" max="14" width="9.125" style="76"/>
    <col min="15" max="15" width="29.625" style="76" customWidth="1"/>
    <col min="16" max="16" width="29" style="76" customWidth="1"/>
    <col min="17" max="18" width="9.125" style="76"/>
    <col min="19" max="19" width="21" style="76" customWidth="1"/>
    <col min="20" max="20" width="42" style="76" customWidth="1"/>
    <col min="21" max="21" width="9.125" style="76"/>
    <col min="22" max="22" width="30.125" style="76" customWidth="1"/>
    <col min="23" max="23" width="7.75" style="76" bestFit="1" customWidth="1"/>
    <col min="24" max="25" width="9.125" style="76"/>
    <col min="26" max="26" width="49.75" style="76" customWidth="1"/>
    <col min="27" max="27" width="9.125" style="76"/>
    <col min="28" max="28" width="36.375" style="76" customWidth="1"/>
    <col min="29" max="16384" width="9.125" style="76"/>
  </cols>
  <sheetData>
    <row r="1" spans="1:29" s="74" customFormat="1" ht="52.8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889" t="s">
        <v>235</v>
      </c>
      <c r="T1" s="889"/>
      <c r="V1" s="890" t="s">
        <v>523</v>
      </c>
      <c r="W1" s="890"/>
      <c r="Z1" s="619" t="s">
        <v>541</v>
      </c>
      <c r="AB1" s="891" t="s">
        <v>629</v>
      </c>
      <c r="AC1" s="891"/>
    </row>
    <row r="2" spans="1:29" ht="39.6">
      <c r="A2" s="353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25.4">
      <c r="A3" s="353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.6">
      <c r="A4" s="353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.6">
      <c r="A5" s="353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8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0</v>
      </c>
      <c r="AB6" s="634" t="s">
        <v>637</v>
      </c>
      <c r="AC6" s="634" t="s">
        <v>636</v>
      </c>
    </row>
    <row r="7" spans="1:29" ht="45.6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 ht="22.8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8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3.2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8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4.200000000000003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>
      <c r="A14" s="353" t="s">
        <v>277</v>
      </c>
      <c r="AB14" s="634" t="s">
        <v>646</v>
      </c>
      <c r="AC14" s="634" t="s">
        <v>645</v>
      </c>
    </row>
    <row r="15" spans="1:29">
      <c r="A15" s="353" t="s">
        <v>207</v>
      </c>
      <c r="AB15" s="634" t="s">
        <v>647</v>
      </c>
      <c r="AC15" s="634" t="s">
        <v>645</v>
      </c>
    </row>
    <row r="16" spans="1:29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>
      <c r="A17" s="353" t="s">
        <v>278</v>
      </c>
      <c r="C17" s="155" t="s">
        <v>128</v>
      </c>
      <c r="D17" s="156" t="str">
        <f>IF(f_year = "","", "01.01."&amp;f_year)</f>
        <v>01.01.2018</v>
      </c>
      <c r="E17" s="156" t="str">
        <f>IF(f_year = "","", "31.12."&amp; f_year)</f>
        <v>31.12.2018</v>
      </c>
      <c r="G17" s="230" t="s">
        <v>2206</v>
      </c>
      <c r="AB17" s="634" t="s">
        <v>649</v>
      </c>
      <c r="AC17" s="634" t="s">
        <v>636</v>
      </c>
    </row>
    <row r="18" spans="1:29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34.200000000000003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8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>
      <c r="A21" s="353" t="s">
        <v>172</v>
      </c>
      <c r="AB21" s="634" t="s">
        <v>653</v>
      </c>
      <c r="AC21" s="634" t="s">
        <v>636</v>
      </c>
    </row>
    <row r="22" spans="1:29">
      <c r="A22" s="353" t="s">
        <v>173</v>
      </c>
      <c r="AB22" s="634" t="s">
        <v>654</v>
      </c>
      <c r="AC22" s="634" t="s">
        <v>636</v>
      </c>
    </row>
    <row r="23" spans="1:29">
      <c r="A23" s="353" t="s">
        <v>281</v>
      </c>
      <c r="AB23" s="634" t="s">
        <v>655</v>
      </c>
      <c r="AC23" s="634" t="s">
        <v>631</v>
      </c>
    </row>
    <row r="24" spans="1:29" ht="22.8">
      <c r="A24" s="353" t="s">
        <v>282</v>
      </c>
      <c r="AB24" s="634" t="s">
        <v>656</v>
      </c>
      <c r="AC24" s="634" t="s">
        <v>657</v>
      </c>
    </row>
    <row r="25" spans="1:29" ht="22.8">
      <c r="A25" s="353" t="s">
        <v>174</v>
      </c>
      <c r="AB25" s="634" t="s">
        <v>658</v>
      </c>
      <c r="AC25" s="634" t="s">
        <v>657</v>
      </c>
    </row>
    <row r="26" spans="1:29" ht="22.8">
      <c r="A26" s="353" t="s">
        <v>283</v>
      </c>
      <c r="AB26" s="634" t="s">
        <v>659</v>
      </c>
      <c r="AC26" s="634" t="s">
        <v>657</v>
      </c>
    </row>
    <row r="27" spans="1:29" ht="22.8">
      <c r="A27" s="353" t="s">
        <v>175</v>
      </c>
      <c r="AB27" s="634" t="s">
        <v>660</v>
      </c>
      <c r="AC27" s="634" t="s">
        <v>657</v>
      </c>
    </row>
    <row r="28" spans="1:29">
      <c r="A28" s="353" t="s">
        <v>208</v>
      </c>
      <c r="AB28" s="634" t="s">
        <v>661</v>
      </c>
      <c r="AC28" s="634" t="s">
        <v>662</v>
      </c>
    </row>
    <row r="29" spans="1:29">
      <c r="A29" s="353" t="s">
        <v>200</v>
      </c>
      <c r="AB29" s="634" t="s">
        <v>528</v>
      </c>
      <c r="AC29" s="634"/>
    </row>
    <row r="30" spans="1:29">
      <c r="A30" s="353" t="s">
        <v>284</v>
      </c>
    </row>
    <row r="31" spans="1:29">
      <c r="A31" s="353" t="s">
        <v>285</v>
      </c>
    </row>
    <row r="32" spans="1:29">
      <c r="A32" s="353" t="s">
        <v>176</v>
      </c>
    </row>
    <row r="33" spans="1:1">
      <c r="A33" s="353" t="s">
        <v>286</v>
      </c>
    </row>
    <row r="34" spans="1:1">
      <c r="A34" s="353" t="s">
        <v>287</v>
      </c>
    </row>
    <row r="35" spans="1:1">
      <c r="A35" s="353" t="s">
        <v>288</v>
      </c>
    </row>
    <row r="36" spans="1:1">
      <c r="A36" s="353" t="s">
        <v>289</v>
      </c>
    </row>
    <row r="37" spans="1:1">
      <c r="A37" s="353" t="s">
        <v>290</v>
      </c>
    </row>
    <row r="38" spans="1:1">
      <c r="A38" s="353" t="s">
        <v>201</v>
      </c>
    </row>
    <row r="39" spans="1:1">
      <c r="A39" s="353" t="s">
        <v>291</v>
      </c>
    </row>
    <row r="40" spans="1:1">
      <c r="A40" s="353" t="s">
        <v>177</v>
      </c>
    </row>
    <row r="41" spans="1:1">
      <c r="A41" s="353" t="s">
        <v>178</v>
      </c>
    </row>
    <row r="42" spans="1:1">
      <c r="A42" s="353" t="s">
        <v>179</v>
      </c>
    </row>
    <row r="43" spans="1:1">
      <c r="A43" s="353" t="s">
        <v>292</v>
      </c>
    </row>
    <row r="44" spans="1:1">
      <c r="A44" s="353" t="s">
        <v>293</v>
      </c>
    </row>
    <row r="45" spans="1:1">
      <c r="A45" s="353" t="s">
        <v>202</v>
      </c>
    </row>
    <row r="46" spans="1:1">
      <c r="A46" s="353" t="s">
        <v>294</v>
      </c>
    </row>
    <row r="47" spans="1:1">
      <c r="A47" s="353" t="s">
        <v>295</v>
      </c>
    </row>
    <row r="48" spans="1:1">
      <c r="A48" s="353" t="s">
        <v>296</v>
      </c>
    </row>
    <row r="49" spans="1:1">
      <c r="A49" s="353" t="s">
        <v>297</v>
      </c>
    </row>
    <row r="50" spans="1:1">
      <c r="A50" s="353" t="s">
        <v>180</v>
      </c>
    </row>
    <row r="51" spans="1:1">
      <c r="A51" s="353" t="s">
        <v>181</v>
      </c>
    </row>
    <row r="52" spans="1:1">
      <c r="A52" s="353" t="s">
        <v>209</v>
      </c>
    </row>
    <row r="53" spans="1:1">
      <c r="A53" s="353" t="s">
        <v>298</v>
      </c>
    </row>
    <row r="54" spans="1:1">
      <c r="A54" s="353" t="s">
        <v>212</v>
      </c>
    </row>
    <row r="55" spans="1:1">
      <c r="A55" s="353" t="s">
        <v>182</v>
      </c>
    </row>
    <row r="56" spans="1:1">
      <c r="A56" s="353" t="s">
        <v>299</v>
      </c>
    </row>
    <row r="57" spans="1:1">
      <c r="A57" s="353" t="s">
        <v>183</v>
      </c>
    </row>
    <row r="58" spans="1:1">
      <c r="A58" s="353" t="s">
        <v>300</v>
      </c>
    </row>
    <row r="59" spans="1:1">
      <c r="A59" s="353" t="s">
        <v>301</v>
      </c>
    </row>
    <row r="60" spans="1:1">
      <c r="A60" s="353" t="s">
        <v>302</v>
      </c>
    </row>
    <row r="61" spans="1:1" ht="22.8">
      <c r="A61" s="353" t="s">
        <v>303</v>
      </c>
    </row>
    <row r="62" spans="1:1">
      <c r="A62" s="353" t="s">
        <v>203</v>
      </c>
    </row>
    <row r="63" spans="1:1">
      <c r="A63" s="353" t="s">
        <v>304</v>
      </c>
    </row>
    <row r="64" spans="1:1">
      <c r="A64" s="353" t="s">
        <v>305</v>
      </c>
    </row>
    <row r="65" spans="1:1">
      <c r="A65" s="353" t="s">
        <v>213</v>
      </c>
    </row>
    <row r="66" spans="1:1">
      <c r="A66" s="353" t="s">
        <v>204</v>
      </c>
    </row>
    <row r="67" spans="1:1">
      <c r="A67" s="353" t="s">
        <v>184</v>
      </c>
    </row>
    <row r="68" spans="1:1">
      <c r="A68" s="353" t="s">
        <v>306</v>
      </c>
    </row>
    <row r="69" spans="1:1">
      <c r="A69" s="353" t="s">
        <v>307</v>
      </c>
    </row>
    <row r="70" spans="1:1">
      <c r="A70" s="353" t="s">
        <v>308</v>
      </c>
    </row>
    <row r="71" spans="1:1">
      <c r="A71" s="353" t="s">
        <v>309</v>
      </c>
    </row>
    <row r="72" spans="1:1">
      <c r="A72" s="353" t="s">
        <v>185</v>
      </c>
    </row>
    <row r="73" spans="1:1">
      <c r="A73" s="353" t="s">
        <v>310</v>
      </c>
    </row>
    <row r="74" spans="1:1">
      <c r="A74" s="353" t="s">
        <v>186</v>
      </c>
    </row>
    <row r="75" spans="1:1">
      <c r="A75" s="353" t="s">
        <v>187</v>
      </c>
    </row>
    <row r="76" spans="1:1">
      <c r="A76" s="353" t="s">
        <v>188</v>
      </c>
    </row>
    <row r="77" spans="1:1">
      <c r="A77" s="353" t="s">
        <v>189</v>
      </c>
    </row>
    <row r="78" spans="1:1">
      <c r="A78" s="353" t="s">
        <v>205</v>
      </c>
    </row>
    <row r="79" spans="1:1">
      <c r="A79" s="353" t="s">
        <v>210</v>
      </c>
    </row>
    <row r="80" spans="1:1">
      <c r="A80" s="353" t="s">
        <v>190</v>
      </c>
    </row>
    <row r="81" spans="1:1" ht="22.8">
      <c r="A81" s="353" t="s">
        <v>191</v>
      </c>
    </row>
    <row r="82" spans="1:1">
      <c r="A82" s="353" t="s">
        <v>214</v>
      </c>
    </row>
    <row r="83" spans="1:1">
      <c r="A83" s="353" t="s">
        <v>311</v>
      </c>
    </row>
    <row r="84" spans="1:1">
      <c r="A84" s="353" t="s">
        <v>206</v>
      </c>
    </row>
    <row r="85" spans="1:1">
      <c r="A85" s="353" t="s">
        <v>312</v>
      </c>
    </row>
    <row r="86" spans="1:1">
      <c r="A86" s="353" t="s">
        <v>313</v>
      </c>
    </row>
    <row r="87" spans="1:1">
      <c r="A87" s="353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ColWidth="9.125" defaultRowHeight="15"/>
  <cols>
    <col min="1" max="1" width="9.125" style="442"/>
    <col min="2" max="2" width="9.125" style="443"/>
    <col min="3" max="3" width="9.125" style="444"/>
    <col min="4" max="20" width="9.125" style="443"/>
    <col min="21" max="21" width="9.125" style="445"/>
    <col min="22" max="16384" width="9.125" style="44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ColWidth="9.125" defaultRowHeight="10.5" customHeight="1"/>
  <cols>
    <col min="1" max="1" width="9.125" style="15"/>
    <col min="2" max="2" width="9.125" style="191"/>
    <col min="3" max="3" width="9.125" style="87"/>
    <col min="4" max="8" width="9.125" style="33"/>
    <col min="9" max="15" width="9.125" style="191"/>
    <col min="16" max="16" width="9.125" style="455"/>
    <col min="17" max="18" width="9.125" style="191"/>
    <col min="19" max="19" width="9.125" style="455"/>
    <col min="20" max="24" width="9.125" style="191"/>
    <col min="25" max="29" width="9.125" style="47"/>
    <col min="30" max="16384" width="9.125" style="33"/>
  </cols>
  <sheetData>
    <row r="48" ht="18.899999999999999" customHeight="1"/>
    <row r="70" ht="21.9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:AE1"/>
  <sheetViews>
    <sheetView showGridLines="0" zoomScaleNormal="100" workbookViewId="0"/>
  </sheetViews>
  <sheetFormatPr defaultColWidth="9.125" defaultRowHeight="10.5" customHeight="1"/>
  <cols>
    <col min="1" max="1" width="9.125" style="396"/>
    <col min="2" max="2" width="9.125" style="47"/>
    <col min="3" max="3" width="9.125" style="87"/>
    <col min="4" max="10" width="9.125" style="33"/>
    <col min="11" max="31" width="9.125" style="47"/>
    <col min="32" max="16384" width="9.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625" defaultRowHeight="11.4"/>
  <cols>
    <col min="1" max="1" width="10.625" style="15"/>
    <col min="2" max="2" width="10.625" style="191"/>
    <col min="3" max="16384" width="10.6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100"/>
  <sheetViews>
    <sheetView showGridLines="0" zoomScaleNormal="100" workbookViewId="0"/>
  </sheetViews>
  <sheetFormatPr defaultColWidth="9.125" defaultRowHeight="15"/>
  <cols>
    <col min="1" max="1" width="10.25" style="71" customWidth="1"/>
    <col min="2" max="3" width="10" style="71" customWidth="1"/>
    <col min="4" max="4" width="10.125" style="71" bestFit="1" customWidth="1"/>
    <col min="5" max="5" width="67.75" style="71" customWidth="1"/>
    <col min="6" max="6" width="88.75" style="71" customWidth="1"/>
    <col min="7" max="7" width="123.875" style="71" customWidth="1"/>
    <col min="8" max="9" width="20.75" style="71" customWidth="1"/>
    <col min="10" max="10" width="24.25" style="71" customWidth="1"/>
    <col min="11" max="11" width="9.125" style="71"/>
    <col min="12" max="12" width="7.75" style="71" customWidth="1"/>
    <col min="13" max="13" width="32.375" style="71" customWidth="1"/>
    <col min="14" max="14" width="9.125" style="71"/>
    <col min="15" max="18" width="9.875" style="71" customWidth="1"/>
    <col min="19" max="19" width="82.375" style="71" customWidth="1"/>
    <col min="20" max="20" width="9.875" style="71" customWidth="1"/>
    <col min="21" max="21" width="9.875" style="259" customWidth="1"/>
    <col min="22" max="24" width="9.875" style="71" customWidth="1"/>
    <col min="25" max="16384" width="9.1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89"/>
      <c r="D15" s="782">
        <v>1</v>
      </c>
      <c r="E15" s="912"/>
      <c r="F15" s="318"/>
      <c r="G15" s="267">
        <v>0</v>
      </c>
      <c r="H15" s="319"/>
      <c r="I15" s="187"/>
      <c r="J15" s="320" t="s">
        <v>242</v>
      </c>
      <c r="K15" s="213"/>
      <c r="L15" s="234"/>
      <c r="M15" s="309" t="e">
        <f ca="1">mergeValue(H15)</f>
        <v>#NAME?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89"/>
      <c r="D16" s="782"/>
      <c r="E16" s="912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13"/>
      <c r="D20" s="86"/>
      <c r="E20" s="321"/>
      <c r="F20" s="914"/>
      <c r="G20" s="782">
        <v>0</v>
      </c>
      <c r="H20" s="920"/>
      <c r="I20" s="187"/>
      <c r="J20" s="320" t="s">
        <v>242</v>
      </c>
      <c r="K20" s="213"/>
      <c r="L20" s="234"/>
      <c r="M20" s="309" t="e">
        <f ca="1">mergeValue(H20)</f>
        <v>#NAME?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13"/>
      <c r="D21" s="86"/>
      <c r="E21" s="321"/>
      <c r="F21" s="914"/>
      <c r="G21" s="782"/>
      <c r="H21" s="920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 t="e">
        <f ca="1">mergeValue(H25)</f>
        <v>#NAME?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07" t="s">
        <v>26</v>
      </c>
      <c r="E29" s="921"/>
      <c r="F29" s="922" t="s">
        <v>19</v>
      </c>
      <c r="G29" s="914"/>
      <c r="H29" s="915">
        <v>1</v>
      </c>
      <c r="I29" s="918"/>
      <c r="J29" s="797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07"/>
      <c r="E30" s="921"/>
      <c r="F30" s="922"/>
      <c r="G30" s="914"/>
      <c r="H30" s="915"/>
      <c r="I30" s="919"/>
      <c r="J30" s="797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07"/>
      <c r="E31" s="921"/>
      <c r="F31" s="797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914"/>
      <c r="H35" s="915">
        <v>1</v>
      </c>
      <c r="I35" s="916"/>
      <c r="J35" s="797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914"/>
      <c r="H36" s="915"/>
      <c r="I36" s="917"/>
      <c r="J36" s="797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3.8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1" customFormat="1">
      <c r="D49" s="352"/>
      <c r="E49" s="317"/>
      <c r="F49" s="317"/>
      <c r="G49" s="317"/>
      <c r="U49" s="254"/>
    </row>
    <row r="50" spans="1:21">
      <c r="C50" s="134"/>
      <c r="D50" s="826" t="s">
        <v>236</v>
      </c>
      <c r="E50" s="827"/>
      <c r="F50" s="827"/>
      <c r="G50" s="828"/>
    </row>
    <row r="51" spans="1:21" s="33" customFormat="1" ht="11.25" customHeight="1">
      <c r="A51" s="47"/>
      <c r="C51" s="52"/>
      <c r="D51" s="829" t="s">
        <v>225</v>
      </c>
      <c r="E51" s="829"/>
      <c r="F51" s="829"/>
      <c r="G51" s="830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31"/>
      <c r="H52" s="191"/>
      <c r="R52" s="247"/>
    </row>
    <row r="53" spans="1:21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21" s="33" customFormat="1">
      <c r="A54" s="47"/>
      <c r="C54" s="52"/>
      <c r="D54" s="328">
        <v>1</v>
      </c>
      <c r="E54" s="336" t="s">
        <v>245</v>
      </c>
      <c r="F54" s="354" t="str">
        <f>IF(form_up_date="","",form_up_date)</f>
        <v>05.04.2019</v>
      </c>
      <c r="G54" s="356" t="s">
        <v>246</v>
      </c>
      <c r="H54" s="191"/>
      <c r="R54" s="247"/>
    </row>
    <row r="55" spans="1:21" s="33" customFormat="1" ht="45.6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21" s="33" customFormat="1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21" s="33" customFormat="1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21" s="33" customFormat="1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Челябинская область</v>
      </c>
      <c r="G58" s="356" t="s">
        <v>252</v>
      </c>
      <c r="H58" s="191"/>
      <c r="R58" s="247"/>
    </row>
    <row r="59" spans="1:21" s="33" customFormat="1" ht="22.8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21" s="33" customFormat="1" ht="57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4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4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>
      <c r="A68" s="529"/>
      <c r="B68" s="462"/>
      <c r="C68" s="462"/>
      <c r="D68" s="849" t="s">
        <v>26</v>
      </c>
      <c r="E68" s="850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53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4.200000000000003">
      <c r="A69" s="435"/>
      <c r="B69" s="478"/>
      <c r="C69" s="475"/>
      <c r="D69" s="849"/>
      <c r="E69" s="854" t="s">
        <v>457</v>
      </c>
      <c r="F69" s="854"/>
      <c r="G69" s="854"/>
      <c r="H69" s="854"/>
      <c r="I69" s="854"/>
      <c r="J69" s="854"/>
      <c r="K69" s="854"/>
      <c r="L69" s="854"/>
      <c r="M69" s="854"/>
      <c r="N69" s="854"/>
      <c r="O69" s="854"/>
      <c r="P69" s="854"/>
      <c r="Q69" s="8">
        <f>SUMIF(T70:T71,"i",Q70:Q71)</f>
        <v>0</v>
      </c>
      <c r="R69" s="530"/>
      <c r="S69" s="574" t="s">
        <v>458</v>
      </c>
      <c r="T69" s="260" t="s">
        <v>367</v>
      </c>
      <c r="U69" s="855">
        <v>1</v>
      </c>
      <c r="V69" s="855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53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hidden="1" customHeight="1">
      <c r="A70" s="531"/>
      <c r="B70" s="484"/>
      <c r="C70" s="484"/>
      <c r="D70" s="849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55"/>
      <c r="V70" s="855"/>
      <c r="W70" s="484"/>
      <c r="X70" s="484"/>
      <c r="Y70" s="484"/>
      <c r="Z70" s="484"/>
      <c r="AA70" s="484"/>
      <c r="AB70" s="478"/>
      <c r="AC70" s="853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4">
      <c r="A71" s="435"/>
      <c r="B71" s="478"/>
      <c r="C71" s="475"/>
      <c r="D71" s="849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55"/>
      <c r="V71" s="855"/>
      <c r="W71" s="478"/>
      <c r="X71" s="478"/>
      <c r="Y71" s="478"/>
      <c r="Z71" s="478"/>
      <c r="AA71" s="484"/>
      <c r="AB71" s="478"/>
      <c r="AC71" s="853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4.2" hidden="1">
      <c r="A72" s="573"/>
      <c r="B72" s="484"/>
      <c r="C72" s="602"/>
      <c r="D72" s="849"/>
      <c r="E72" s="856"/>
      <c r="F72" s="856"/>
      <c r="G72" s="856"/>
      <c r="H72" s="856"/>
      <c r="I72" s="856"/>
      <c r="J72" s="856"/>
      <c r="K72" s="856"/>
      <c r="L72" s="856"/>
      <c r="M72" s="856"/>
      <c r="N72" s="856"/>
      <c r="O72" s="856"/>
      <c r="P72" s="856"/>
      <c r="Q72" s="587"/>
      <c r="R72" s="601"/>
      <c r="S72" s="586"/>
      <c r="T72" s="614" t="s">
        <v>367</v>
      </c>
      <c r="U72" s="855">
        <v>2</v>
      </c>
      <c r="V72" s="855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53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4.2" hidden="1">
      <c r="A73" s="573"/>
      <c r="B73" s="484"/>
      <c r="C73" s="484"/>
      <c r="D73" s="849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55"/>
      <c r="V73" s="855"/>
      <c r="W73" s="484"/>
      <c r="X73" s="484"/>
      <c r="Y73" s="484"/>
      <c r="Z73" s="484"/>
      <c r="AA73" s="484"/>
      <c r="AB73" s="484"/>
      <c r="AC73" s="853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4.2" hidden="1">
      <c r="A74" s="573"/>
      <c r="B74" s="484"/>
      <c r="C74" s="602"/>
      <c r="D74" s="849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55"/>
      <c r="V74" s="855"/>
      <c r="W74" s="484"/>
      <c r="X74" s="484"/>
      <c r="Y74" s="484"/>
      <c r="Z74" s="484"/>
      <c r="AA74" s="484"/>
      <c r="AB74" s="484"/>
      <c r="AC74" s="853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1:83" ht="11.4">
      <c r="D75" s="603"/>
      <c r="T75" s="260"/>
      <c r="U75" s="260"/>
      <c r="V75" s="260"/>
    </row>
    <row r="76" spans="1:83" ht="11.4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1:83" ht="11.4">
      <c r="T77" s="260"/>
      <c r="U77" s="260"/>
      <c r="V77" s="260"/>
    </row>
    <row r="78" spans="1:83">
      <c r="A78" s="529"/>
      <c r="B78" s="462"/>
      <c r="C78" s="462"/>
      <c r="D78" s="849" t="s">
        <v>26</v>
      </c>
      <c r="E78" s="851"/>
      <c r="F78" s="851"/>
      <c r="G78" s="851"/>
      <c r="H78" s="851"/>
      <c r="I78" s="851"/>
      <c r="J78" s="851"/>
      <c r="K78" s="851"/>
      <c r="L78" s="851"/>
      <c r="M78" s="851"/>
      <c r="N78" s="851"/>
      <c r="O78" s="851"/>
      <c r="P78" s="851"/>
      <c r="Q78" s="851"/>
      <c r="R78" s="852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53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49"/>
      <c r="E79" s="605"/>
      <c r="F79" s="527">
        <v>1</v>
      </c>
      <c r="G79" s="893" t="s">
        <v>457</v>
      </c>
      <c r="H79" s="893"/>
      <c r="I79" s="893"/>
      <c r="J79" s="893"/>
      <c r="K79" s="893"/>
      <c r="L79" s="893"/>
      <c r="M79" s="893"/>
      <c r="N79" s="893"/>
      <c r="O79" s="893"/>
      <c r="P79" s="893"/>
      <c r="Q79" s="8">
        <f>SUMIF(T80:T85,"i",Q80:Q85)</f>
        <v>0</v>
      </c>
      <c r="R79" s="537"/>
      <c r="S79" s="556" t="s">
        <v>458</v>
      </c>
      <c r="T79" s="260" t="s">
        <v>367</v>
      </c>
      <c r="U79" s="855">
        <v>1</v>
      </c>
      <c r="V79" s="892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53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hidden="1" customHeight="1">
      <c r="A80" s="531"/>
      <c r="B80" s="484"/>
      <c r="C80" s="484"/>
      <c r="D80" s="849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55"/>
      <c r="V80" s="892"/>
      <c r="W80" s="484"/>
      <c r="X80" s="484"/>
      <c r="Y80" s="484"/>
      <c r="Z80" s="484"/>
      <c r="AA80" s="484"/>
      <c r="AB80" s="478"/>
      <c r="AC80" s="853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83" ht="22.8">
      <c r="A81" s="435"/>
      <c r="B81" s="478"/>
      <c r="C81" s="475"/>
      <c r="D81" s="849"/>
      <c r="E81" s="894"/>
      <c r="F81" s="849" t="s">
        <v>461</v>
      </c>
      <c r="G81" s="895"/>
      <c r="H81" s="324"/>
      <c r="I81" s="551" t="s">
        <v>26</v>
      </c>
      <c r="J81" s="539" t="s">
        <v>462</v>
      </c>
      <c r="K81" s="461" t="s">
        <v>416</v>
      </c>
      <c r="L81" s="904" t="s">
        <v>416</v>
      </c>
      <c r="M81" s="905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 t="e">
        <f ca="1">nerr(Q81/List01_costs_OPS)*100</f>
        <v>#NAME?</v>
      </c>
      <c r="S81" s="897" t="s">
        <v>779</v>
      </c>
      <c r="T81" s="260" t="s">
        <v>367</v>
      </c>
      <c r="U81" s="855"/>
      <c r="V81" s="892"/>
      <c r="AC81" s="853"/>
    </row>
    <row r="82" spans="1:83" ht="11.4">
      <c r="A82" s="435"/>
      <c r="B82" s="478"/>
      <c r="C82" s="475"/>
      <c r="D82" s="849"/>
      <c r="E82" s="894"/>
      <c r="F82" s="849"/>
      <c r="G82" s="895"/>
      <c r="H82" s="782"/>
      <c r="I82" s="898" t="s">
        <v>461</v>
      </c>
      <c r="J82" s="908"/>
      <c r="K82" s="909"/>
      <c r="L82" s="553"/>
      <c r="M82" s="554" t="s">
        <v>26</v>
      </c>
      <c r="N82" s="541"/>
      <c r="O82" s="542"/>
      <c r="P82" s="550"/>
      <c r="Q82" s="542"/>
      <c r="R82" s="543" t="e">
        <f ca="1">nerr(costs_OPS/List01_costs_OPS)*100</f>
        <v>#NAME?</v>
      </c>
      <c r="S82" s="897"/>
      <c r="T82" s="260"/>
      <c r="U82" s="855"/>
      <c r="V82" s="892"/>
      <c r="AC82" s="853"/>
    </row>
    <row r="83" spans="1:83" ht="11.4">
      <c r="A83" s="435"/>
      <c r="B83" s="478"/>
      <c r="C83" s="475"/>
      <c r="D83" s="849"/>
      <c r="E83" s="894"/>
      <c r="F83" s="849"/>
      <c r="G83" s="895"/>
      <c r="H83" s="782"/>
      <c r="I83" s="898"/>
      <c r="J83" s="908"/>
      <c r="K83" s="910"/>
      <c r="L83" s="552"/>
      <c r="M83" s="544"/>
      <c r="N83" s="545" t="s">
        <v>455</v>
      </c>
      <c r="O83" s="545"/>
      <c r="P83" s="545"/>
      <c r="Q83" s="545"/>
      <c r="R83" s="546"/>
      <c r="S83" s="897"/>
      <c r="T83" s="260"/>
      <c r="U83" s="855"/>
      <c r="V83" s="892"/>
      <c r="AC83" s="853"/>
    </row>
    <row r="84" spans="1:83" ht="11.4">
      <c r="A84" s="435"/>
      <c r="B84" s="478"/>
      <c r="C84" s="475"/>
      <c r="D84" s="849"/>
      <c r="E84" s="894"/>
      <c r="F84" s="849"/>
      <c r="G84" s="896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897"/>
      <c r="T84" s="260"/>
      <c r="U84" s="855"/>
      <c r="V84" s="892"/>
      <c r="AC84" s="853"/>
    </row>
    <row r="85" spans="1:83" ht="22.8">
      <c r="A85" s="435"/>
      <c r="B85" s="478"/>
      <c r="C85" s="475"/>
      <c r="D85" s="849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55"/>
      <c r="V85" s="892"/>
      <c r="W85" s="478"/>
      <c r="X85" s="478"/>
      <c r="Y85" s="478"/>
      <c r="Z85" s="478"/>
      <c r="AA85" s="484"/>
      <c r="AB85" s="478"/>
      <c r="AC85" s="853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" customHeight="1">
      <c r="A86" s="573"/>
      <c r="B86" s="484"/>
      <c r="C86" s="602"/>
      <c r="D86" s="849"/>
      <c r="E86" s="681"/>
      <c r="F86" s="680"/>
      <c r="G86" s="907"/>
      <c r="H86" s="907"/>
      <c r="I86" s="907"/>
      <c r="J86" s="907"/>
      <c r="K86" s="907"/>
      <c r="L86" s="907"/>
      <c r="M86" s="907"/>
      <c r="N86" s="907"/>
      <c r="O86" s="907"/>
      <c r="P86" s="907"/>
      <c r="Q86" s="682"/>
      <c r="R86" s="683"/>
      <c r="S86" s="684"/>
      <c r="T86" s="614" t="s">
        <v>367</v>
      </c>
      <c r="U86" s="855">
        <v>2</v>
      </c>
      <c r="V86" s="892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53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" customHeight="1">
      <c r="A87" s="573"/>
      <c r="B87" s="484"/>
      <c r="C87" s="484"/>
      <c r="D87" s="849"/>
      <c r="E87" s="685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7"/>
      <c r="T87" s="484"/>
      <c r="U87" s="855"/>
      <c r="V87" s="892"/>
      <c r="W87" s="484"/>
      <c r="X87" s="484"/>
      <c r="Y87" s="484"/>
      <c r="Z87" s="484"/>
      <c r="AA87" s="484"/>
      <c r="AB87" s="484"/>
      <c r="AC87" s="853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83" s="610" customFormat="1" ht="0.9" customHeight="1">
      <c r="A88" s="573"/>
      <c r="B88" s="484"/>
      <c r="C88" s="602"/>
      <c r="D88" s="849"/>
      <c r="E88" s="899"/>
      <c r="F88" s="900"/>
      <c r="G88" s="900"/>
      <c r="H88" s="393"/>
      <c r="I88" s="688"/>
      <c r="J88" s="689"/>
      <c r="K88" s="690"/>
      <c r="L88" s="906"/>
      <c r="M88" s="906"/>
      <c r="N88" s="690"/>
      <c r="O88" s="690"/>
      <c r="P88" s="690"/>
      <c r="Q88" s="691"/>
      <c r="R88" s="691"/>
      <c r="S88" s="901"/>
      <c r="T88" s="614" t="s">
        <v>367</v>
      </c>
      <c r="U88" s="855"/>
      <c r="V88" s="892"/>
      <c r="AC88" s="853"/>
    </row>
    <row r="89" spans="1:83" s="610" customFormat="1" ht="0.9" customHeight="1">
      <c r="A89" s="573"/>
      <c r="B89" s="484"/>
      <c r="C89" s="602"/>
      <c r="D89" s="849"/>
      <c r="E89" s="899"/>
      <c r="F89" s="900"/>
      <c r="G89" s="900"/>
      <c r="H89" s="911"/>
      <c r="I89" s="900"/>
      <c r="J89" s="902"/>
      <c r="K89" s="903"/>
      <c r="L89" s="692"/>
      <c r="M89" s="688"/>
      <c r="N89" s="693"/>
      <c r="O89" s="691"/>
      <c r="P89" s="688"/>
      <c r="Q89" s="691"/>
      <c r="R89" s="694"/>
      <c r="S89" s="901"/>
      <c r="T89" s="614"/>
      <c r="U89" s="855"/>
      <c r="V89" s="892"/>
      <c r="AC89" s="853"/>
    </row>
    <row r="90" spans="1:83" s="610" customFormat="1" ht="0.9" customHeight="1">
      <c r="A90" s="573"/>
      <c r="B90" s="484"/>
      <c r="C90" s="602"/>
      <c r="D90" s="849"/>
      <c r="E90" s="899"/>
      <c r="F90" s="900"/>
      <c r="G90" s="900"/>
      <c r="H90" s="911"/>
      <c r="I90" s="900"/>
      <c r="J90" s="902"/>
      <c r="K90" s="903"/>
      <c r="L90" s="690"/>
      <c r="M90" s="690"/>
      <c r="N90" s="695"/>
      <c r="O90" s="695"/>
      <c r="P90" s="695"/>
      <c r="Q90" s="695"/>
      <c r="R90" s="696"/>
      <c r="S90" s="901"/>
      <c r="T90" s="614"/>
      <c r="U90" s="855"/>
      <c r="V90" s="892"/>
      <c r="AC90" s="853"/>
    </row>
    <row r="91" spans="1:83" s="610" customFormat="1" ht="0.9" customHeight="1">
      <c r="A91" s="573"/>
      <c r="B91" s="484"/>
      <c r="C91" s="602"/>
      <c r="D91" s="849"/>
      <c r="E91" s="899"/>
      <c r="F91" s="900"/>
      <c r="G91" s="900"/>
      <c r="H91" s="690"/>
      <c r="I91" s="690"/>
      <c r="J91" s="695"/>
      <c r="K91" s="695"/>
      <c r="L91" s="695"/>
      <c r="M91" s="695"/>
      <c r="N91" s="695"/>
      <c r="O91" s="695"/>
      <c r="P91" s="695"/>
      <c r="Q91" s="695"/>
      <c r="R91" s="696"/>
      <c r="S91" s="901"/>
      <c r="T91" s="614"/>
      <c r="U91" s="855"/>
      <c r="V91" s="892"/>
      <c r="AC91" s="853"/>
    </row>
    <row r="92" spans="1:83" s="610" customFormat="1" ht="0.9" customHeight="1">
      <c r="A92" s="573"/>
      <c r="B92" s="484"/>
      <c r="C92" s="602"/>
      <c r="D92" s="849"/>
      <c r="E92" s="697"/>
      <c r="F92" s="698"/>
      <c r="G92" s="698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8"/>
      <c r="S92" s="700"/>
      <c r="T92" s="484"/>
      <c r="U92" s="855"/>
      <c r="V92" s="892"/>
      <c r="W92" s="484"/>
      <c r="X92" s="484"/>
      <c r="Y92" s="484"/>
      <c r="Z92" s="484"/>
      <c r="AA92" s="484"/>
      <c r="AB92" s="484"/>
      <c r="AC92" s="853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1:83">
      <c r="D93" s="603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5"/>
      <c r="B100" s="637"/>
      <c r="C100" s="669"/>
      <c r="D100" s="673"/>
      <c r="E100" s="676"/>
      <c r="F100" s="664"/>
      <c r="G100" s="616"/>
      <c r="H100" s="678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25" defaultRowHeight="14.4"/>
  <cols>
    <col min="1" max="16384" width="9.1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25" defaultRowHeight="15"/>
  <cols>
    <col min="1" max="1" width="9.125" style="90" hidden="1" customWidth="1"/>
    <col min="2" max="2" width="9.125" style="91" hidden="1" customWidth="1"/>
    <col min="3" max="3" width="9.125" style="254"/>
    <col min="4" max="16384" width="9.1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64"/>
  </cols>
  <sheetData>
    <row r="1" spans="1:1">
      <c r="A1" s="2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25" defaultRowHeight="15"/>
  <cols>
    <col min="1" max="2" width="9.125" style="22" hidden="1" customWidth="1"/>
    <col min="3" max="3" width="3.75" style="57" customWidth="1"/>
    <col min="4" max="16" width="9.125" style="22"/>
    <col min="17" max="17" width="9.125" style="257"/>
    <col min="18" max="16384" width="9.1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25" defaultRowHeight="11.4"/>
  <cols>
    <col min="1" max="16384" width="9.1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50"/>
    <col min="2" max="2" width="65.25" style="50" customWidth="1"/>
    <col min="3" max="3" width="41" style="50" customWidth="1"/>
    <col min="4" max="16384" width="9.1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25" defaultRowHeight="11.4"/>
  <cols>
    <col min="1" max="1" width="9.125" style="50"/>
    <col min="2" max="2" width="65.25" style="50" customWidth="1"/>
    <col min="3" max="3" width="41" style="50" customWidth="1"/>
    <col min="4" max="16384" width="9.1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25" defaultRowHeight="13.2"/>
  <cols>
    <col min="1" max="16384" width="9.1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23"/>
    <col min="2" max="16384" width="9.1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17"/>
    <col min="27" max="36" width="9.125" style="18"/>
    <col min="37" max="16384" width="9.1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367"/>
  <sheetViews>
    <sheetView showGridLines="0" zoomScaleNormal="100" workbookViewId="0"/>
  </sheetViews>
  <sheetFormatPr defaultColWidth="9.125" defaultRowHeight="11.4"/>
  <cols>
    <col min="1" max="1" width="11.625" style="126" customWidth="1"/>
    <col min="2" max="3" width="9.125" style="126"/>
    <col min="4" max="4" width="13" style="126" customWidth="1"/>
    <col min="5" max="5" width="9.125" style="126"/>
    <col min="6" max="6" width="15.25" style="126" customWidth="1"/>
    <col min="7" max="7" width="20" style="126" customWidth="1"/>
    <col min="8" max="8" width="26.875" style="126" customWidth="1"/>
    <col min="9" max="9" width="12.25" style="126" customWidth="1"/>
    <col min="10" max="16384" width="9.125" style="126"/>
  </cols>
  <sheetData>
    <row r="1" spans="1:10">
      <c r="A1" s="126" t="s">
        <v>2197</v>
      </c>
      <c r="B1" s="126" t="s">
        <v>788</v>
      </c>
      <c r="C1" s="126" t="s">
        <v>789</v>
      </c>
      <c r="D1" s="126" t="s">
        <v>790</v>
      </c>
      <c r="E1" s="126" t="s">
        <v>791</v>
      </c>
      <c r="F1" s="126" t="s">
        <v>792</v>
      </c>
      <c r="G1" s="126" t="s">
        <v>793</v>
      </c>
      <c r="H1" s="126" t="s">
        <v>794</v>
      </c>
      <c r="I1" s="126" t="s">
        <v>795</v>
      </c>
    </row>
    <row r="2" spans="1:10">
      <c r="A2" s="126">
        <v>1</v>
      </c>
      <c r="B2" s="126" t="s">
        <v>796</v>
      </c>
      <c r="C2" s="126" t="s">
        <v>214</v>
      </c>
      <c r="D2" s="126" t="s">
        <v>797</v>
      </c>
      <c r="E2" s="126" t="s">
        <v>798</v>
      </c>
      <c r="F2" s="126" t="s">
        <v>799</v>
      </c>
      <c r="G2" s="126" t="s">
        <v>800</v>
      </c>
      <c r="H2" s="126" t="s">
        <v>801</v>
      </c>
      <c r="J2" s="126" t="s">
        <v>2198</v>
      </c>
    </row>
    <row r="3" spans="1:10">
      <c r="A3" s="126">
        <v>2</v>
      </c>
      <c r="B3" s="126" t="s">
        <v>796</v>
      </c>
      <c r="C3" s="126" t="s">
        <v>214</v>
      </c>
      <c r="D3" s="126" t="s">
        <v>802</v>
      </c>
      <c r="E3" s="126" t="s">
        <v>803</v>
      </c>
      <c r="F3" s="126" t="s">
        <v>799</v>
      </c>
      <c r="G3" s="126" t="s">
        <v>804</v>
      </c>
      <c r="H3" s="126" t="s">
        <v>805</v>
      </c>
      <c r="J3" s="126" t="s">
        <v>2198</v>
      </c>
    </row>
    <row r="4" spans="1:10">
      <c r="A4" s="126">
        <v>3</v>
      </c>
      <c r="B4" s="126" t="s">
        <v>796</v>
      </c>
      <c r="C4" s="126" t="s">
        <v>214</v>
      </c>
      <c r="D4" s="126" t="s">
        <v>806</v>
      </c>
      <c r="E4" s="126" t="s">
        <v>807</v>
      </c>
      <c r="F4" s="126" t="s">
        <v>808</v>
      </c>
      <c r="G4" s="126" t="s">
        <v>809</v>
      </c>
      <c r="J4" s="126" t="s">
        <v>2198</v>
      </c>
    </row>
    <row r="5" spans="1:10">
      <c r="A5" s="126">
        <v>4</v>
      </c>
      <c r="B5" s="126" t="s">
        <v>796</v>
      </c>
      <c r="C5" s="126" t="s">
        <v>214</v>
      </c>
      <c r="D5" s="126" t="s">
        <v>810</v>
      </c>
      <c r="E5" s="126" t="s">
        <v>811</v>
      </c>
      <c r="F5" s="126" t="s">
        <v>812</v>
      </c>
      <c r="G5" s="126" t="s">
        <v>813</v>
      </c>
      <c r="H5" s="126" t="s">
        <v>814</v>
      </c>
      <c r="J5" s="126" t="s">
        <v>2198</v>
      </c>
    </row>
    <row r="6" spans="1:10">
      <c r="A6" s="126">
        <v>5</v>
      </c>
      <c r="B6" s="126" t="s">
        <v>796</v>
      </c>
      <c r="C6" s="126" t="s">
        <v>214</v>
      </c>
      <c r="D6" s="126" t="s">
        <v>815</v>
      </c>
      <c r="E6" s="126" t="s">
        <v>816</v>
      </c>
      <c r="F6" s="126" t="s">
        <v>817</v>
      </c>
      <c r="G6" s="126" t="s">
        <v>818</v>
      </c>
      <c r="H6" s="126" t="s">
        <v>819</v>
      </c>
      <c r="J6" s="126" t="s">
        <v>2198</v>
      </c>
    </row>
    <row r="7" spans="1:10">
      <c r="A7" s="126">
        <v>6</v>
      </c>
      <c r="B7" s="126" t="s">
        <v>796</v>
      </c>
      <c r="C7" s="126" t="s">
        <v>214</v>
      </c>
      <c r="D7" s="126" t="s">
        <v>820</v>
      </c>
      <c r="E7" s="126" t="s">
        <v>821</v>
      </c>
      <c r="F7" s="126" t="s">
        <v>822</v>
      </c>
      <c r="G7" s="126" t="s">
        <v>823</v>
      </c>
      <c r="J7" s="126" t="s">
        <v>2198</v>
      </c>
    </row>
    <row r="8" spans="1:10">
      <c r="A8" s="126">
        <v>7</v>
      </c>
      <c r="B8" s="126" t="s">
        <v>796</v>
      </c>
      <c r="C8" s="126" t="s">
        <v>214</v>
      </c>
      <c r="D8" s="126" t="s">
        <v>824</v>
      </c>
      <c r="E8" s="126" t="s">
        <v>825</v>
      </c>
      <c r="F8" s="126" t="s">
        <v>826</v>
      </c>
      <c r="G8" s="126" t="s">
        <v>827</v>
      </c>
      <c r="J8" s="126" t="s">
        <v>2198</v>
      </c>
    </row>
    <row r="9" spans="1:10">
      <c r="A9" s="126">
        <v>8</v>
      </c>
      <c r="B9" s="126" t="s">
        <v>796</v>
      </c>
      <c r="C9" s="126" t="s">
        <v>214</v>
      </c>
      <c r="D9" s="126" t="s">
        <v>828</v>
      </c>
      <c r="E9" s="126" t="s">
        <v>829</v>
      </c>
      <c r="F9" s="126" t="s">
        <v>830</v>
      </c>
      <c r="G9" s="126" t="s">
        <v>831</v>
      </c>
      <c r="H9" s="126" t="s">
        <v>832</v>
      </c>
      <c r="J9" s="126" t="s">
        <v>2198</v>
      </c>
    </row>
    <row r="10" spans="1:10">
      <c r="A10" s="126">
        <v>9</v>
      </c>
      <c r="B10" s="126" t="s">
        <v>796</v>
      </c>
      <c r="C10" s="126" t="s">
        <v>214</v>
      </c>
      <c r="D10" s="126" t="s">
        <v>833</v>
      </c>
      <c r="E10" s="126" t="s">
        <v>834</v>
      </c>
      <c r="F10" s="126" t="s">
        <v>835</v>
      </c>
      <c r="G10" s="126" t="s">
        <v>804</v>
      </c>
      <c r="H10" s="126" t="s">
        <v>836</v>
      </c>
      <c r="J10" s="126" t="s">
        <v>2198</v>
      </c>
    </row>
    <row r="11" spans="1:10">
      <c r="A11" s="126">
        <v>10</v>
      </c>
      <c r="B11" s="126" t="s">
        <v>796</v>
      </c>
      <c r="C11" s="126" t="s">
        <v>214</v>
      </c>
      <c r="D11" s="126" t="s">
        <v>837</v>
      </c>
      <c r="E11" s="126" t="s">
        <v>838</v>
      </c>
      <c r="F11" s="126" t="s">
        <v>839</v>
      </c>
      <c r="G11" s="126" t="s">
        <v>840</v>
      </c>
      <c r="J11" s="126" t="s">
        <v>2198</v>
      </c>
    </row>
    <row r="12" spans="1:10">
      <c r="A12" s="126">
        <v>11</v>
      </c>
      <c r="B12" s="126" t="s">
        <v>796</v>
      </c>
      <c r="C12" s="126" t="s">
        <v>214</v>
      </c>
      <c r="D12" s="126" t="s">
        <v>841</v>
      </c>
      <c r="E12" s="126" t="s">
        <v>842</v>
      </c>
      <c r="F12" s="126" t="s">
        <v>843</v>
      </c>
      <c r="G12" s="126" t="s">
        <v>844</v>
      </c>
      <c r="J12" s="126" t="s">
        <v>2198</v>
      </c>
    </row>
    <row r="13" spans="1:10">
      <c r="A13" s="126">
        <v>12</v>
      </c>
      <c r="B13" s="126" t="s">
        <v>796</v>
      </c>
      <c r="C13" s="126" t="s">
        <v>214</v>
      </c>
      <c r="D13" s="126" t="s">
        <v>845</v>
      </c>
      <c r="E13" s="126" t="s">
        <v>846</v>
      </c>
      <c r="F13" s="126" t="s">
        <v>847</v>
      </c>
      <c r="G13" s="126" t="s">
        <v>848</v>
      </c>
      <c r="J13" s="126" t="s">
        <v>2198</v>
      </c>
    </row>
    <row r="14" spans="1:10">
      <c r="A14" s="126">
        <v>13</v>
      </c>
      <c r="B14" s="126" t="s">
        <v>796</v>
      </c>
      <c r="C14" s="126" t="s">
        <v>214</v>
      </c>
      <c r="D14" s="126" t="s">
        <v>849</v>
      </c>
      <c r="E14" s="126" t="s">
        <v>850</v>
      </c>
      <c r="F14" s="126" t="s">
        <v>851</v>
      </c>
      <c r="G14" s="126" t="s">
        <v>852</v>
      </c>
      <c r="H14" s="126" t="s">
        <v>853</v>
      </c>
      <c r="J14" s="126" t="s">
        <v>2198</v>
      </c>
    </row>
    <row r="15" spans="1:10">
      <c r="A15" s="126">
        <v>14</v>
      </c>
      <c r="B15" s="126" t="s">
        <v>796</v>
      </c>
      <c r="C15" s="126" t="s">
        <v>214</v>
      </c>
      <c r="D15" s="126" t="s">
        <v>854</v>
      </c>
      <c r="E15" s="126" t="s">
        <v>855</v>
      </c>
      <c r="F15" s="126" t="s">
        <v>856</v>
      </c>
      <c r="G15" s="126" t="s">
        <v>857</v>
      </c>
      <c r="H15" s="126" t="s">
        <v>858</v>
      </c>
      <c r="J15" s="126" t="s">
        <v>2198</v>
      </c>
    </row>
    <row r="16" spans="1:10">
      <c r="A16" s="126">
        <v>15</v>
      </c>
      <c r="B16" s="126" t="s">
        <v>796</v>
      </c>
      <c r="C16" s="126" t="s">
        <v>214</v>
      </c>
      <c r="D16" s="126" t="s">
        <v>859</v>
      </c>
      <c r="E16" s="126" t="s">
        <v>860</v>
      </c>
      <c r="F16" s="126" t="s">
        <v>861</v>
      </c>
      <c r="G16" s="126" t="s">
        <v>818</v>
      </c>
      <c r="H16" s="126" t="s">
        <v>862</v>
      </c>
      <c r="J16" s="126" t="s">
        <v>2198</v>
      </c>
    </row>
    <row r="17" spans="1:10">
      <c r="A17" s="126">
        <v>16</v>
      </c>
      <c r="B17" s="126" t="s">
        <v>796</v>
      </c>
      <c r="C17" s="126" t="s">
        <v>214</v>
      </c>
      <c r="D17" s="126" t="s">
        <v>863</v>
      </c>
      <c r="E17" s="126" t="s">
        <v>864</v>
      </c>
      <c r="F17" s="126" t="s">
        <v>865</v>
      </c>
      <c r="G17" s="126" t="s">
        <v>809</v>
      </c>
      <c r="H17" s="126" t="s">
        <v>866</v>
      </c>
      <c r="J17" s="126" t="s">
        <v>2198</v>
      </c>
    </row>
    <row r="18" spans="1:10">
      <c r="A18" s="126">
        <v>17</v>
      </c>
      <c r="B18" s="126" t="s">
        <v>796</v>
      </c>
      <c r="C18" s="126" t="s">
        <v>214</v>
      </c>
      <c r="D18" s="126" t="s">
        <v>867</v>
      </c>
      <c r="E18" s="126" t="s">
        <v>868</v>
      </c>
      <c r="F18" s="126" t="s">
        <v>869</v>
      </c>
      <c r="G18" s="126" t="s">
        <v>870</v>
      </c>
      <c r="J18" s="126" t="s">
        <v>2198</v>
      </c>
    </row>
    <row r="19" spans="1:10">
      <c r="A19" s="126">
        <v>18</v>
      </c>
      <c r="B19" s="126" t="s">
        <v>796</v>
      </c>
      <c r="C19" s="126" t="s">
        <v>214</v>
      </c>
      <c r="D19" s="126" t="s">
        <v>871</v>
      </c>
      <c r="E19" s="126" t="s">
        <v>872</v>
      </c>
      <c r="F19" s="126" t="s">
        <v>869</v>
      </c>
      <c r="G19" s="126" t="s">
        <v>873</v>
      </c>
      <c r="J19" s="126" t="s">
        <v>2198</v>
      </c>
    </row>
    <row r="20" spans="1:10">
      <c r="A20" s="126">
        <v>19</v>
      </c>
      <c r="B20" s="126" t="s">
        <v>796</v>
      </c>
      <c r="C20" s="126" t="s">
        <v>214</v>
      </c>
      <c r="D20" s="126" t="s">
        <v>874</v>
      </c>
      <c r="E20" s="126" t="s">
        <v>875</v>
      </c>
      <c r="F20" s="126" t="s">
        <v>876</v>
      </c>
      <c r="G20" s="126" t="s">
        <v>877</v>
      </c>
      <c r="H20" s="126" t="s">
        <v>878</v>
      </c>
      <c r="J20" s="126" t="s">
        <v>2198</v>
      </c>
    </row>
    <row r="21" spans="1:10">
      <c r="A21" s="126">
        <v>20</v>
      </c>
      <c r="B21" s="126" t="s">
        <v>796</v>
      </c>
      <c r="C21" s="126" t="s">
        <v>214</v>
      </c>
      <c r="D21" s="126" t="s">
        <v>879</v>
      </c>
      <c r="E21" s="126" t="s">
        <v>880</v>
      </c>
      <c r="F21" s="126" t="s">
        <v>881</v>
      </c>
      <c r="G21" s="126" t="s">
        <v>823</v>
      </c>
      <c r="H21" s="126" t="s">
        <v>882</v>
      </c>
      <c r="J21" s="126" t="s">
        <v>2198</v>
      </c>
    </row>
    <row r="22" spans="1:10">
      <c r="A22" s="126">
        <v>21</v>
      </c>
      <c r="B22" s="126" t="s">
        <v>796</v>
      </c>
      <c r="C22" s="126" t="s">
        <v>214</v>
      </c>
      <c r="D22" s="126" t="s">
        <v>883</v>
      </c>
      <c r="E22" s="126" t="s">
        <v>884</v>
      </c>
      <c r="F22" s="126" t="s">
        <v>885</v>
      </c>
      <c r="G22" s="126" t="s">
        <v>886</v>
      </c>
      <c r="J22" s="126" t="s">
        <v>2198</v>
      </c>
    </row>
    <row r="23" spans="1:10">
      <c r="A23" s="126">
        <v>22</v>
      </c>
      <c r="B23" s="126" t="s">
        <v>796</v>
      </c>
      <c r="C23" s="126" t="s">
        <v>214</v>
      </c>
      <c r="D23" s="126" t="s">
        <v>887</v>
      </c>
      <c r="E23" s="126" t="s">
        <v>888</v>
      </c>
      <c r="F23" s="126" t="s">
        <v>889</v>
      </c>
      <c r="G23" s="126" t="s">
        <v>890</v>
      </c>
      <c r="H23" s="126" t="s">
        <v>891</v>
      </c>
      <c r="J23" s="126" t="s">
        <v>2198</v>
      </c>
    </row>
    <row r="24" spans="1:10">
      <c r="A24" s="126">
        <v>23</v>
      </c>
      <c r="B24" s="126" t="s">
        <v>796</v>
      </c>
      <c r="C24" s="126" t="s">
        <v>214</v>
      </c>
      <c r="D24" s="126" t="s">
        <v>892</v>
      </c>
      <c r="E24" s="126" t="s">
        <v>893</v>
      </c>
      <c r="F24" s="126" t="s">
        <v>894</v>
      </c>
      <c r="G24" s="126" t="s">
        <v>895</v>
      </c>
      <c r="J24" s="126" t="s">
        <v>2198</v>
      </c>
    </row>
    <row r="25" spans="1:10">
      <c r="A25" s="126">
        <v>24</v>
      </c>
      <c r="B25" s="126" t="s">
        <v>796</v>
      </c>
      <c r="C25" s="126" t="s">
        <v>214</v>
      </c>
      <c r="D25" s="126" t="s">
        <v>896</v>
      </c>
      <c r="E25" s="126" t="s">
        <v>897</v>
      </c>
      <c r="F25" s="126" t="s">
        <v>898</v>
      </c>
      <c r="G25" s="126" t="s">
        <v>857</v>
      </c>
      <c r="H25" s="126" t="s">
        <v>899</v>
      </c>
      <c r="J25" s="126" t="s">
        <v>2198</v>
      </c>
    </row>
    <row r="26" spans="1:10">
      <c r="A26" s="126">
        <v>25</v>
      </c>
      <c r="B26" s="126" t="s">
        <v>796</v>
      </c>
      <c r="C26" s="126" t="s">
        <v>214</v>
      </c>
      <c r="D26" s="126" t="s">
        <v>900</v>
      </c>
      <c r="E26" s="126" t="s">
        <v>901</v>
      </c>
      <c r="F26" s="126" t="s">
        <v>902</v>
      </c>
      <c r="G26" s="126" t="s">
        <v>844</v>
      </c>
      <c r="H26" s="126" t="s">
        <v>903</v>
      </c>
      <c r="J26" s="126" t="s">
        <v>2198</v>
      </c>
    </row>
    <row r="27" spans="1:10">
      <c r="A27" s="126">
        <v>26</v>
      </c>
      <c r="B27" s="126" t="s">
        <v>796</v>
      </c>
      <c r="C27" s="126" t="s">
        <v>214</v>
      </c>
      <c r="D27" s="126" t="s">
        <v>904</v>
      </c>
      <c r="E27" s="126" t="s">
        <v>905</v>
      </c>
      <c r="F27" s="126" t="s">
        <v>906</v>
      </c>
      <c r="G27" s="126" t="s">
        <v>907</v>
      </c>
      <c r="H27" s="126" t="s">
        <v>908</v>
      </c>
      <c r="J27" s="126" t="s">
        <v>2198</v>
      </c>
    </row>
    <row r="28" spans="1:10">
      <c r="A28" s="126">
        <v>27</v>
      </c>
      <c r="B28" s="126" t="s">
        <v>796</v>
      </c>
      <c r="C28" s="126" t="s">
        <v>214</v>
      </c>
      <c r="D28" s="126" t="s">
        <v>909</v>
      </c>
      <c r="E28" s="126" t="s">
        <v>910</v>
      </c>
      <c r="F28" s="126" t="s">
        <v>911</v>
      </c>
      <c r="G28" s="126" t="s">
        <v>912</v>
      </c>
      <c r="H28" s="126" t="s">
        <v>913</v>
      </c>
      <c r="J28" s="126" t="s">
        <v>2198</v>
      </c>
    </row>
    <row r="29" spans="1:10">
      <c r="A29" s="126">
        <v>28</v>
      </c>
      <c r="B29" s="126" t="s">
        <v>796</v>
      </c>
      <c r="C29" s="126" t="s">
        <v>214</v>
      </c>
      <c r="D29" s="126" t="s">
        <v>914</v>
      </c>
      <c r="E29" s="126" t="s">
        <v>915</v>
      </c>
      <c r="F29" s="126" t="s">
        <v>847</v>
      </c>
      <c r="G29" s="126" t="s">
        <v>857</v>
      </c>
      <c r="J29" s="126" t="s">
        <v>2198</v>
      </c>
    </row>
    <row r="30" spans="1:10">
      <c r="A30" s="126">
        <v>29</v>
      </c>
      <c r="B30" s="126" t="s">
        <v>796</v>
      </c>
      <c r="C30" s="126" t="s">
        <v>214</v>
      </c>
      <c r="D30" s="126" t="s">
        <v>916</v>
      </c>
      <c r="E30" s="126" t="s">
        <v>917</v>
      </c>
      <c r="F30" s="126" t="s">
        <v>918</v>
      </c>
      <c r="G30" s="126" t="s">
        <v>813</v>
      </c>
      <c r="H30" s="126" t="s">
        <v>919</v>
      </c>
      <c r="J30" s="126" t="s">
        <v>2198</v>
      </c>
    </row>
    <row r="31" spans="1:10">
      <c r="A31" s="126">
        <v>30</v>
      </c>
      <c r="B31" s="126" t="s">
        <v>796</v>
      </c>
      <c r="C31" s="126" t="s">
        <v>214</v>
      </c>
      <c r="D31" s="126" t="s">
        <v>920</v>
      </c>
      <c r="E31" s="126" t="s">
        <v>921</v>
      </c>
      <c r="F31" s="126" t="s">
        <v>922</v>
      </c>
      <c r="G31" s="126" t="s">
        <v>923</v>
      </c>
      <c r="H31" s="126" t="s">
        <v>924</v>
      </c>
      <c r="J31" s="126" t="s">
        <v>2198</v>
      </c>
    </row>
    <row r="32" spans="1:10">
      <c r="A32" s="126">
        <v>31</v>
      </c>
      <c r="B32" s="126" t="s">
        <v>796</v>
      </c>
      <c r="C32" s="126" t="s">
        <v>214</v>
      </c>
      <c r="D32" s="126" t="s">
        <v>925</v>
      </c>
      <c r="E32" s="126" t="s">
        <v>926</v>
      </c>
      <c r="F32" s="126" t="s">
        <v>927</v>
      </c>
      <c r="G32" s="126" t="s">
        <v>928</v>
      </c>
      <c r="H32" s="126" t="s">
        <v>929</v>
      </c>
      <c r="J32" s="126" t="s">
        <v>2198</v>
      </c>
    </row>
    <row r="33" spans="1:10">
      <c r="A33" s="126">
        <v>32</v>
      </c>
      <c r="B33" s="126" t="s">
        <v>796</v>
      </c>
      <c r="C33" s="126" t="s">
        <v>214</v>
      </c>
      <c r="D33" s="126" t="s">
        <v>930</v>
      </c>
      <c r="E33" s="126" t="s">
        <v>931</v>
      </c>
      <c r="F33" s="126" t="s">
        <v>932</v>
      </c>
      <c r="G33" s="126" t="s">
        <v>933</v>
      </c>
      <c r="H33" s="126" t="s">
        <v>934</v>
      </c>
      <c r="J33" s="126" t="s">
        <v>2198</v>
      </c>
    </row>
    <row r="34" spans="1:10">
      <c r="A34" s="126">
        <v>33</v>
      </c>
      <c r="B34" s="126" t="s">
        <v>796</v>
      </c>
      <c r="C34" s="126" t="s">
        <v>214</v>
      </c>
      <c r="D34" s="126" t="s">
        <v>935</v>
      </c>
      <c r="E34" s="126" t="s">
        <v>936</v>
      </c>
      <c r="F34" s="126" t="s">
        <v>937</v>
      </c>
      <c r="G34" s="126" t="s">
        <v>923</v>
      </c>
      <c r="J34" s="126" t="s">
        <v>2198</v>
      </c>
    </row>
    <row r="35" spans="1:10">
      <c r="A35" s="126">
        <v>34</v>
      </c>
      <c r="B35" s="126" t="s">
        <v>796</v>
      </c>
      <c r="C35" s="126" t="s">
        <v>214</v>
      </c>
      <c r="D35" s="126" t="s">
        <v>938</v>
      </c>
      <c r="E35" s="126" t="s">
        <v>939</v>
      </c>
      <c r="F35" s="126" t="s">
        <v>940</v>
      </c>
      <c r="G35" s="126" t="s">
        <v>907</v>
      </c>
      <c r="H35" s="126" t="s">
        <v>941</v>
      </c>
      <c r="J35" s="126" t="s">
        <v>2198</v>
      </c>
    </row>
    <row r="36" spans="1:10">
      <c r="A36" s="126">
        <v>35</v>
      </c>
      <c r="B36" s="126" t="s">
        <v>796</v>
      </c>
      <c r="C36" s="126" t="s">
        <v>214</v>
      </c>
      <c r="D36" s="126" t="s">
        <v>942</v>
      </c>
      <c r="E36" s="126" t="s">
        <v>943</v>
      </c>
      <c r="F36" s="126" t="s">
        <v>944</v>
      </c>
      <c r="G36" s="126" t="s">
        <v>945</v>
      </c>
      <c r="H36" s="126" t="s">
        <v>946</v>
      </c>
      <c r="J36" s="126" t="s">
        <v>2198</v>
      </c>
    </row>
    <row r="37" spans="1:10">
      <c r="A37" s="126">
        <v>36</v>
      </c>
      <c r="B37" s="126" t="s">
        <v>796</v>
      </c>
      <c r="C37" s="126" t="s">
        <v>214</v>
      </c>
      <c r="D37" s="126" t="s">
        <v>947</v>
      </c>
      <c r="E37" s="126" t="s">
        <v>948</v>
      </c>
      <c r="F37" s="126" t="s">
        <v>949</v>
      </c>
      <c r="G37" s="126" t="s">
        <v>950</v>
      </c>
      <c r="J37" s="126" t="s">
        <v>2198</v>
      </c>
    </row>
    <row r="38" spans="1:10">
      <c r="A38" s="126">
        <v>37</v>
      </c>
      <c r="B38" s="126" t="s">
        <v>796</v>
      </c>
      <c r="C38" s="126" t="s">
        <v>214</v>
      </c>
      <c r="D38" s="126" t="s">
        <v>951</v>
      </c>
      <c r="E38" s="126" t="s">
        <v>952</v>
      </c>
      <c r="F38" s="126" t="s">
        <v>953</v>
      </c>
      <c r="G38" s="126" t="s">
        <v>954</v>
      </c>
      <c r="H38" s="126" t="s">
        <v>955</v>
      </c>
      <c r="J38" s="126" t="s">
        <v>2198</v>
      </c>
    </row>
    <row r="39" spans="1:10">
      <c r="A39" s="126">
        <v>38</v>
      </c>
      <c r="B39" s="126" t="s">
        <v>796</v>
      </c>
      <c r="C39" s="126" t="s">
        <v>214</v>
      </c>
      <c r="D39" s="126" t="s">
        <v>956</v>
      </c>
      <c r="E39" s="126" t="s">
        <v>957</v>
      </c>
      <c r="F39" s="126" t="s">
        <v>958</v>
      </c>
      <c r="G39" s="126" t="s">
        <v>959</v>
      </c>
      <c r="H39" s="126" t="s">
        <v>955</v>
      </c>
      <c r="J39" s="126" t="s">
        <v>2198</v>
      </c>
    </row>
    <row r="40" spans="1:10">
      <c r="A40" s="126">
        <v>39</v>
      </c>
      <c r="B40" s="126" t="s">
        <v>796</v>
      </c>
      <c r="C40" s="126" t="s">
        <v>214</v>
      </c>
      <c r="D40" s="126" t="s">
        <v>960</v>
      </c>
      <c r="E40" s="126" t="s">
        <v>961</v>
      </c>
      <c r="F40" s="126" t="s">
        <v>962</v>
      </c>
      <c r="G40" s="126" t="s">
        <v>963</v>
      </c>
      <c r="H40" s="126" t="s">
        <v>964</v>
      </c>
      <c r="J40" s="126" t="s">
        <v>2198</v>
      </c>
    </row>
    <row r="41" spans="1:10">
      <c r="A41" s="126">
        <v>40</v>
      </c>
      <c r="B41" s="126" t="s">
        <v>796</v>
      </c>
      <c r="C41" s="126" t="s">
        <v>214</v>
      </c>
      <c r="D41" s="126" t="s">
        <v>965</v>
      </c>
      <c r="E41" s="126" t="s">
        <v>966</v>
      </c>
      <c r="F41" s="126" t="s">
        <v>967</v>
      </c>
      <c r="G41" s="126" t="s">
        <v>968</v>
      </c>
      <c r="H41" s="126" t="s">
        <v>969</v>
      </c>
      <c r="J41" s="126" t="s">
        <v>2198</v>
      </c>
    </row>
    <row r="42" spans="1:10">
      <c r="A42" s="126">
        <v>41</v>
      </c>
      <c r="B42" s="126" t="s">
        <v>796</v>
      </c>
      <c r="C42" s="126" t="s">
        <v>214</v>
      </c>
      <c r="D42" s="126" t="s">
        <v>970</v>
      </c>
      <c r="E42" s="126" t="s">
        <v>971</v>
      </c>
      <c r="F42" s="126" t="s">
        <v>972</v>
      </c>
      <c r="G42" s="126" t="s">
        <v>973</v>
      </c>
      <c r="H42" s="126" t="s">
        <v>974</v>
      </c>
      <c r="J42" s="126" t="s">
        <v>2198</v>
      </c>
    </row>
    <row r="43" spans="1:10">
      <c r="A43" s="126">
        <v>42</v>
      </c>
      <c r="B43" s="126" t="s">
        <v>796</v>
      </c>
      <c r="C43" s="126" t="s">
        <v>214</v>
      </c>
      <c r="D43" s="126" t="s">
        <v>975</v>
      </c>
      <c r="E43" s="126" t="s">
        <v>976</v>
      </c>
      <c r="F43" s="126" t="s">
        <v>977</v>
      </c>
      <c r="G43" s="126" t="s">
        <v>978</v>
      </c>
      <c r="H43" s="126" t="s">
        <v>979</v>
      </c>
      <c r="J43" s="126" t="s">
        <v>2198</v>
      </c>
    </row>
    <row r="44" spans="1:10">
      <c r="A44" s="126">
        <v>43</v>
      </c>
      <c r="B44" s="126" t="s">
        <v>796</v>
      </c>
      <c r="C44" s="126" t="s">
        <v>214</v>
      </c>
      <c r="D44" s="126" t="s">
        <v>980</v>
      </c>
      <c r="E44" s="126" t="s">
        <v>981</v>
      </c>
      <c r="F44" s="126" t="s">
        <v>982</v>
      </c>
      <c r="G44" s="126" t="s">
        <v>983</v>
      </c>
      <c r="H44" s="126" t="s">
        <v>984</v>
      </c>
      <c r="J44" s="126" t="s">
        <v>2198</v>
      </c>
    </row>
    <row r="45" spans="1:10">
      <c r="A45" s="126">
        <v>44</v>
      </c>
      <c r="B45" s="126" t="s">
        <v>796</v>
      </c>
      <c r="C45" s="126" t="s">
        <v>214</v>
      </c>
      <c r="D45" s="126" t="s">
        <v>985</v>
      </c>
      <c r="E45" s="126" t="s">
        <v>986</v>
      </c>
      <c r="F45" s="126" t="s">
        <v>987</v>
      </c>
      <c r="G45" s="126" t="s">
        <v>857</v>
      </c>
      <c r="H45" s="126" t="s">
        <v>988</v>
      </c>
      <c r="J45" s="126" t="s">
        <v>2198</v>
      </c>
    </row>
    <row r="46" spans="1:10">
      <c r="A46" s="126">
        <v>45</v>
      </c>
      <c r="B46" s="126" t="s">
        <v>796</v>
      </c>
      <c r="C46" s="126" t="s">
        <v>214</v>
      </c>
      <c r="D46" s="126" t="s">
        <v>989</v>
      </c>
      <c r="E46" s="126" t="s">
        <v>990</v>
      </c>
      <c r="F46" s="126" t="s">
        <v>991</v>
      </c>
      <c r="G46" s="126" t="s">
        <v>992</v>
      </c>
      <c r="H46" s="126" t="s">
        <v>993</v>
      </c>
      <c r="J46" s="126" t="s">
        <v>2198</v>
      </c>
    </row>
    <row r="47" spans="1:10">
      <c r="A47" s="126">
        <v>46</v>
      </c>
      <c r="B47" s="126" t="s">
        <v>796</v>
      </c>
      <c r="C47" s="126" t="s">
        <v>214</v>
      </c>
      <c r="D47" s="126" t="s">
        <v>994</v>
      </c>
      <c r="E47" s="126" t="s">
        <v>995</v>
      </c>
      <c r="F47" s="126" t="s">
        <v>996</v>
      </c>
      <c r="G47" s="126" t="s">
        <v>997</v>
      </c>
      <c r="H47" s="126" t="s">
        <v>998</v>
      </c>
      <c r="J47" s="126" t="s">
        <v>2198</v>
      </c>
    </row>
    <row r="48" spans="1:10">
      <c r="A48" s="126">
        <v>47</v>
      </c>
      <c r="B48" s="126" t="s">
        <v>796</v>
      </c>
      <c r="C48" s="126" t="s">
        <v>214</v>
      </c>
      <c r="D48" s="126" t="s">
        <v>999</v>
      </c>
      <c r="E48" s="126" t="s">
        <v>1000</v>
      </c>
      <c r="F48" s="126" t="s">
        <v>1001</v>
      </c>
      <c r="G48" s="126" t="s">
        <v>848</v>
      </c>
      <c r="J48" s="126" t="s">
        <v>2198</v>
      </c>
    </row>
    <row r="49" spans="1:10">
      <c r="A49" s="126">
        <v>48</v>
      </c>
      <c r="B49" s="126" t="s">
        <v>796</v>
      </c>
      <c r="C49" s="126" t="s">
        <v>214</v>
      </c>
      <c r="D49" s="126" t="s">
        <v>1002</v>
      </c>
      <c r="E49" s="126" t="s">
        <v>1003</v>
      </c>
      <c r="F49" s="126" t="s">
        <v>1004</v>
      </c>
      <c r="G49" s="126" t="s">
        <v>844</v>
      </c>
      <c r="H49" s="126" t="s">
        <v>1005</v>
      </c>
      <c r="J49" s="126" t="s">
        <v>2198</v>
      </c>
    </row>
    <row r="50" spans="1:10">
      <c r="A50" s="126">
        <v>49</v>
      </c>
      <c r="B50" s="126" t="s">
        <v>796</v>
      </c>
      <c r="C50" s="126" t="s">
        <v>214</v>
      </c>
      <c r="D50" s="126" t="s">
        <v>1006</v>
      </c>
      <c r="E50" s="126" t="s">
        <v>1007</v>
      </c>
      <c r="F50" s="126" t="s">
        <v>1008</v>
      </c>
      <c r="G50" s="126" t="s">
        <v>1009</v>
      </c>
      <c r="H50" s="126" t="s">
        <v>1010</v>
      </c>
      <c r="J50" s="126" t="s">
        <v>2198</v>
      </c>
    </row>
    <row r="51" spans="1:10">
      <c r="A51" s="126">
        <v>50</v>
      </c>
      <c r="B51" s="126" t="s">
        <v>796</v>
      </c>
      <c r="C51" s="126" t="s">
        <v>214</v>
      </c>
      <c r="D51" s="126" t="s">
        <v>1011</v>
      </c>
      <c r="E51" s="126" t="s">
        <v>1012</v>
      </c>
      <c r="F51" s="126" t="s">
        <v>1013</v>
      </c>
      <c r="G51" s="126" t="s">
        <v>1014</v>
      </c>
      <c r="H51" s="126" t="s">
        <v>1015</v>
      </c>
      <c r="J51" s="126" t="s">
        <v>2198</v>
      </c>
    </row>
    <row r="52" spans="1:10">
      <c r="A52" s="126">
        <v>51</v>
      </c>
      <c r="B52" s="126" t="s">
        <v>796</v>
      </c>
      <c r="C52" s="126" t="s">
        <v>214</v>
      </c>
      <c r="D52" s="126" t="s">
        <v>1016</v>
      </c>
      <c r="E52" s="126" t="s">
        <v>1017</v>
      </c>
      <c r="F52" s="126" t="s">
        <v>1018</v>
      </c>
      <c r="G52" s="126" t="s">
        <v>1019</v>
      </c>
      <c r="H52" s="126" t="s">
        <v>1020</v>
      </c>
      <c r="J52" s="126" t="s">
        <v>2198</v>
      </c>
    </row>
    <row r="53" spans="1:10">
      <c r="A53" s="126">
        <v>52</v>
      </c>
      <c r="B53" s="126" t="s">
        <v>796</v>
      </c>
      <c r="C53" s="126" t="s">
        <v>214</v>
      </c>
      <c r="D53" s="126" t="s">
        <v>1021</v>
      </c>
      <c r="E53" s="126" t="s">
        <v>1022</v>
      </c>
      <c r="F53" s="126" t="s">
        <v>1023</v>
      </c>
      <c r="G53" s="126" t="s">
        <v>538</v>
      </c>
      <c r="J53" s="126" t="s">
        <v>2198</v>
      </c>
    </row>
    <row r="54" spans="1:10">
      <c r="A54" s="126">
        <v>53</v>
      </c>
      <c r="B54" s="126" t="s">
        <v>796</v>
      </c>
      <c r="C54" s="126" t="s">
        <v>214</v>
      </c>
      <c r="D54" s="126" t="s">
        <v>1024</v>
      </c>
      <c r="E54" s="126" t="s">
        <v>1025</v>
      </c>
      <c r="F54" s="126" t="s">
        <v>1026</v>
      </c>
      <c r="G54" s="126" t="s">
        <v>1027</v>
      </c>
      <c r="H54" s="126" t="s">
        <v>1028</v>
      </c>
      <c r="J54" s="126" t="s">
        <v>2198</v>
      </c>
    </row>
    <row r="55" spans="1:10">
      <c r="A55" s="126">
        <v>54</v>
      </c>
      <c r="B55" s="126" t="s">
        <v>796</v>
      </c>
      <c r="C55" s="126" t="s">
        <v>214</v>
      </c>
      <c r="D55" s="126" t="s">
        <v>1029</v>
      </c>
      <c r="E55" s="126" t="s">
        <v>1030</v>
      </c>
      <c r="F55" s="126" t="s">
        <v>1031</v>
      </c>
      <c r="G55" s="126" t="s">
        <v>1032</v>
      </c>
      <c r="H55" s="126" t="s">
        <v>1033</v>
      </c>
      <c r="J55" s="126" t="s">
        <v>2198</v>
      </c>
    </row>
    <row r="56" spans="1:10">
      <c r="A56" s="126">
        <v>55</v>
      </c>
      <c r="B56" s="126" t="s">
        <v>796</v>
      </c>
      <c r="C56" s="126" t="s">
        <v>214</v>
      </c>
      <c r="D56" s="126" t="s">
        <v>1034</v>
      </c>
      <c r="E56" s="126" t="s">
        <v>1035</v>
      </c>
      <c r="F56" s="126" t="s">
        <v>1036</v>
      </c>
      <c r="G56" s="126" t="s">
        <v>1037</v>
      </c>
      <c r="H56" s="126" t="s">
        <v>1038</v>
      </c>
      <c r="J56" s="126" t="s">
        <v>2198</v>
      </c>
    </row>
    <row r="57" spans="1:10">
      <c r="A57" s="126">
        <v>56</v>
      </c>
      <c r="B57" s="126" t="s">
        <v>796</v>
      </c>
      <c r="C57" s="126" t="s">
        <v>214</v>
      </c>
      <c r="D57" s="126" t="s">
        <v>1039</v>
      </c>
      <c r="E57" s="126" t="s">
        <v>1040</v>
      </c>
      <c r="F57" s="126" t="s">
        <v>1041</v>
      </c>
      <c r="G57" s="126" t="s">
        <v>1042</v>
      </c>
      <c r="H57" s="126" t="s">
        <v>1043</v>
      </c>
      <c r="J57" s="126" t="s">
        <v>2198</v>
      </c>
    </row>
    <row r="58" spans="1:10">
      <c r="A58" s="126">
        <v>57</v>
      </c>
      <c r="B58" s="126" t="s">
        <v>796</v>
      </c>
      <c r="C58" s="126" t="s">
        <v>214</v>
      </c>
      <c r="D58" s="126" t="s">
        <v>1044</v>
      </c>
      <c r="E58" s="126" t="s">
        <v>1045</v>
      </c>
      <c r="F58" s="126" t="s">
        <v>1046</v>
      </c>
      <c r="G58" s="126" t="s">
        <v>1042</v>
      </c>
      <c r="H58" s="126" t="s">
        <v>1038</v>
      </c>
      <c r="J58" s="126" t="s">
        <v>2198</v>
      </c>
    </row>
    <row r="59" spans="1:10">
      <c r="A59" s="126">
        <v>58</v>
      </c>
      <c r="B59" s="126" t="s">
        <v>796</v>
      </c>
      <c r="C59" s="126" t="s">
        <v>214</v>
      </c>
      <c r="D59" s="126" t="s">
        <v>1047</v>
      </c>
      <c r="E59" s="126" t="s">
        <v>1048</v>
      </c>
      <c r="F59" s="126" t="s">
        <v>1049</v>
      </c>
      <c r="G59" s="126" t="s">
        <v>1050</v>
      </c>
      <c r="H59" s="126" t="s">
        <v>1051</v>
      </c>
      <c r="J59" s="126" t="s">
        <v>2198</v>
      </c>
    </row>
    <row r="60" spans="1:10">
      <c r="A60" s="126">
        <v>59</v>
      </c>
      <c r="B60" s="126" t="s">
        <v>796</v>
      </c>
      <c r="C60" s="126" t="s">
        <v>214</v>
      </c>
      <c r="D60" s="126" t="s">
        <v>1052</v>
      </c>
      <c r="E60" s="126" t="s">
        <v>1053</v>
      </c>
      <c r="F60" s="126" t="s">
        <v>1054</v>
      </c>
      <c r="G60" s="126" t="s">
        <v>1055</v>
      </c>
      <c r="H60" s="126" t="s">
        <v>1056</v>
      </c>
      <c r="J60" s="126" t="s">
        <v>2198</v>
      </c>
    </row>
    <row r="61" spans="1:10">
      <c r="A61" s="126">
        <v>60</v>
      </c>
      <c r="B61" s="126" t="s">
        <v>796</v>
      </c>
      <c r="C61" s="126" t="s">
        <v>214</v>
      </c>
      <c r="D61" s="126" t="s">
        <v>1057</v>
      </c>
      <c r="E61" s="126" t="s">
        <v>1058</v>
      </c>
      <c r="F61" s="126" t="s">
        <v>1059</v>
      </c>
      <c r="G61" s="126" t="s">
        <v>1055</v>
      </c>
      <c r="H61" s="126" t="s">
        <v>1060</v>
      </c>
      <c r="J61" s="126" t="s">
        <v>2198</v>
      </c>
    </row>
    <row r="62" spans="1:10">
      <c r="A62" s="126">
        <v>61</v>
      </c>
      <c r="B62" s="126" t="s">
        <v>796</v>
      </c>
      <c r="C62" s="126" t="s">
        <v>214</v>
      </c>
      <c r="D62" s="126" t="s">
        <v>1061</v>
      </c>
      <c r="E62" s="126" t="s">
        <v>1062</v>
      </c>
      <c r="F62" s="126" t="s">
        <v>1063</v>
      </c>
      <c r="G62" s="126" t="s">
        <v>1055</v>
      </c>
      <c r="H62" s="126" t="s">
        <v>1064</v>
      </c>
      <c r="J62" s="126" t="s">
        <v>2198</v>
      </c>
    </row>
    <row r="63" spans="1:10">
      <c r="A63" s="126">
        <v>62</v>
      </c>
      <c r="B63" s="126" t="s">
        <v>796</v>
      </c>
      <c r="C63" s="126" t="s">
        <v>214</v>
      </c>
      <c r="D63" s="126" t="s">
        <v>1065</v>
      </c>
      <c r="E63" s="126" t="s">
        <v>1066</v>
      </c>
      <c r="F63" s="126" t="s">
        <v>1067</v>
      </c>
      <c r="G63" s="126" t="s">
        <v>1055</v>
      </c>
      <c r="H63" s="126" t="s">
        <v>1068</v>
      </c>
      <c r="J63" s="126" t="s">
        <v>2198</v>
      </c>
    </row>
    <row r="64" spans="1:10">
      <c r="A64" s="126">
        <v>63</v>
      </c>
      <c r="B64" s="126" t="s">
        <v>796</v>
      </c>
      <c r="C64" s="126" t="s">
        <v>214</v>
      </c>
      <c r="D64" s="126" t="s">
        <v>1069</v>
      </c>
      <c r="E64" s="126" t="s">
        <v>1070</v>
      </c>
      <c r="F64" s="126" t="s">
        <v>1071</v>
      </c>
      <c r="G64" s="126" t="s">
        <v>1055</v>
      </c>
      <c r="H64" s="126" t="s">
        <v>1038</v>
      </c>
      <c r="J64" s="126" t="s">
        <v>2198</v>
      </c>
    </row>
    <row r="65" spans="1:10">
      <c r="A65" s="126">
        <v>64</v>
      </c>
      <c r="B65" s="126" t="s">
        <v>796</v>
      </c>
      <c r="C65" s="126" t="s">
        <v>214</v>
      </c>
      <c r="D65" s="126" t="s">
        <v>1072</v>
      </c>
      <c r="E65" s="126" t="s">
        <v>1073</v>
      </c>
      <c r="F65" s="126" t="s">
        <v>1074</v>
      </c>
      <c r="G65" s="126" t="s">
        <v>1055</v>
      </c>
      <c r="J65" s="126" t="s">
        <v>2198</v>
      </c>
    </row>
    <row r="66" spans="1:10">
      <c r="A66" s="126">
        <v>65</v>
      </c>
      <c r="B66" s="126" t="s">
        <v>796</v>
      </c>
      <c r="C66" s="126" t="s">
        <v>214</v>
      </c>
      <c r="D66" s="126" t="s">
        <v>1075</v>
      </c>
      <c r="E66" s="126" t="s">
        <v>1076</v>
      </c>
      <c r="F66" s="126" t="s">
        <v>1077</v>
      </c>
      <c r="G66" s="126" t="s">
        <v>1055</v>
      </c>
      <c r="H66" s="126" t="s">
        <v>1078</v>
      </c>
      <c r="J66" s="126" t="s">
        <v>2198</v>
      </c>
    </row>
    <row r="67" spans="1:10">
      <c r="A67" s="126">
        <v>66</v>
      </c>
      <c r="B67" s="126" t="s">
        <v>796</v>
      </c>
      <c r="C67" s="126" t="s">
        <v>214</v>
      </c>
      <c r="D67" s="126" t="s">
        <v>1079</v>
      </c>
      <c r="E67" s="126" t="s">
        <v>1080</v>
      </c>
      <c r="F67" s="126" t="s">
        <v>1081</v>
      </c>
      <c r="G67" s="126" t="s">
        <v>1082</v>
      </c>
      <c r="H67" s="126" t="s">
        <v>1083</v>
      </c>
      <c r="J67" s="126" t="s">
        <v>2198</v>
      </c>
    </row>
    <row r="68" spans="1:10">
      <c r="A68" s="126">
        <v>67</v>
      </c>
      <c r="B68" s="126" t="s">
        <v>796</v>
      </c>
      <c r="C68" s="126" t="s">
        <v>214</v>
      </c>
      <c r="D68" s="126" t="s">
        <v>1084</v>
      </c>
      <c r="E68" s="126" t="s">
        <v>1085</v>
      </c>
      <c r="F68" s="126" t="s">
        <v>1086</v>
      </c>
      <c r="G68" s="126" t="s">
        <v>1087</v>
      </c>
      <c r="J68" s="126" t="s">
        <v>2198</v>
      </c>
    </row>
    <row r="69" spans="1:10">
      <c r="A69" s="126">
        <v>68</v>
      </c>
      <c r="B69" s="126" t="s">
        <v>796</v>
      </c>
      <c r="C69" s="126" t="s">
        <v>214</v>
      </c>
      <c r="D69" s="126" t="s">
        <v>1088</v>
      </c>
      <c r="E69" s="126" t="s">
        <v>1089</v>
      </c>
      <c r="F69" s="126" t="s">
        <v>1090</v>
      </c>
      <c r="G69" s="126" t="s">
        <v>1091</v>
      </c>
      <c r="H69" s="126" t="s">
        <v>1092</v>
      </c>
      <c r="J69" s="126" t="s">
        <v>2198</v>
      </c>
    </row>
    <row r="70" spans="1:10">
      <c r="A70" s="126">
        <v>69</v>
      </c>
      <c r="B70" s="126" t="s">
        <v>796</v>
      </c>
      <c r="C70" s="126" t="s">
        <v>214</v>
      </c>
      <c r="D70" s="126" t="s">
        <v>1093</v>
      </c>
      <c r="E70" s="126" t="s">
        <v>1094</v>
      </c>
      <c r="F70" s="126" t="s">
        <v>1095</v>
      </c>
      <c r="G70" s="126" t="s">
        <v>1091</v>
      </c>
      <c r="H70" s="126" t="s">
        <v>1096</v>
      </c>
      <c r="J70" s="126" t="s">
        <v>2198</v>
      </c>
    </row>
    <row r="71" spans="1:10">
      <c r="A71" s="126">
        <v>70</v>
      </c>
      <c r="B71" s="126" t="s">
        <v>796</v>
      </c>
      <c r="C71" s="126" t="s">
        <v>214</v>
      </c>
      <c r="D71" s="126" t="s">
        <v>1097</v>
      </c>
      <c r="E71" s="126" t="s">
        <v>1098</v>
      </c>
      <c r="F71" s="126" t="s">
        <v>1099</v>
      </c>
      <c r="G71" s="126" t="s">
        <v>1100</v>
      </c>
      <c r="H71" s="126" t="s">
        <v>1101</v>
      </c>
      <c r="J71" s="126" t="s">
        <v>2198</v>
      </c>
    </row>
    <row r="72" spans="1:10">
      <c r="A72" s="126">
        <v>71</v>
      </c>
      <c r="B72" s="126" t="s">
        <v>796</v>
      </c>
      <c r="C72" s="126" t="s">
        <v>214</v>
      </c>
      <c r="D72" s="126" t="s">
        <v>1102</v>
      </c>
      <c r="E72" s="126" t="s">
        <v>1103</v>
      </c>
      <c r="F72" s="126" t="s">
        <v>1104</v>
      </c>
      <c r="G72" s="126" t="s">
        <v>809</v>
      </c>
      <c r="J72" s="126" t="s">
        <v>2198</v>
      </c>
    </row>
    <row r="73" spans="1:10">
      <c r="A73" s="126">
        <v>72</v>
      </c>
      <c r="B73" s="126" t="s">
        <v>796</v>
      </c>
      <c r="C73" s="126" t="s">
        <v>214</v>
      </c>
      <c r="D73" s="126" t="s">
        <v>1105</v>
      </c>
      <c r="E73" s="126" t="s">
        <v>1106</v>
      </c>
      <c r="F73" s="126" t="s">
        <v>1107</v>
      </c>
      <c r="G73" s="126" t="s">
        <v>978</v>
      </c>
      <c r="H73" s="126" t="s">
        <v>1038</v>
      </c>
      <c r="J73" s="126" t="s">
        <v>2198</v>
      </c>
    </row>
    <row r="74" spans="1:10">
      <c r="A74" s="126">
        <v>73</v>
      </c>
      <c r="B74" s="126" t="s">
        <v>796</v>
      </c>
      <c r="C74" s="126" t="s">
        <v>214</v>
      </c>
      <c r="D74" s="126" t="s">
        <v>1108</v>
      </c>
      <c r="E74" s="126" t="s">
        <v>1109</v>
      </c>
      <c r="F74" s="126" t="s">
        <v>1110</v>
      </c>
      <c r="G74" s="126" t="s">
        <v>1042</v>
      </c>
      <c r="H74" s="126" t="s">
        <v>1038</v>
      </c>
      <c r="J74" s="126" t="s">
        <v>2198</v>
      </c>
    </row>
    <row r="75" spans="1:10">
      <c r="A75" s="126">
        <v>74</v>
      </c>
      <c r="B75" s="126" t="s">
        <v>796</v>
      </c>
      <c r="C75" s="126" t="s">
        <v>214</v>
      </c>
      <c r="D75" s="126" t="s">
        <v>1111</v>
      </c>
      <c r="E75" s="126" t="s">
        <v>1112</v>
      </c>
      <c r="F75" s="126" t="s">
        <v>1113</v>
      </c>
      <c r="G75" s="126" t="s">
        <v>1100</v>
      </c>
      <c r="H75" s="126" t="s">
        <v>1114</v>
      </c>
      <c r="J75" s="126" t="s">
        <v>2198</v>
      </c>
    </row>
    <row r="76" spans="1:10">
      <c r="A76" s="126">
        <v>75</v>
      </c>
      <c r="B76" s="126" t="s">
        <v>796</v>
      </c>
      <c r="C76" s="126" t="s">
        <v>214</v>
      </c>
      <c r="D76" s="126" t="s">
        <v>1115</v>
      </c>
      <c r="E76" s="126" t="s">
        <v>1116</v>
      </c>
      <c r="F76" s="126" t="s">
        <v>1117</v>
      </c>
      <c r="G76" s="126" t="s">
        <v>1037</v>
      </c>
      <c r="J76" s="126" t="s">
        <v>2198</v>
      </c>
    </row>
    <row r="77" spans="1:10">
      <c r="A77" s="126">
        <v>76</v>
      </c>
      <c r="B77" s="126" t="s">
        <v>796</v>
      </c>
      <c r="C77" s="126" t="s">
        <v>214</v>
      </c>
      <c r="D77" s="126" t="s">
        <v>1118</v>
      </c>
      <c r="E77" s="126" t="s">
        <v>1119</v>
      </c>
      <c r="F77" s="126" t="s">
        <v>1120</v>
      </c>
      <c r="G77" s="126" t="s">
        <v>813</v>
      </c>
      <c r="H77" s="126" t="s">
        <v>1121</v>
      </c>
      <c r="J77" s="126" t="s">
        <v>2198</v>
      </c>
    </row>
    <row r="78" spans="1:10">
      <c r="A78" s="126">
        <v>77</v>
      </c>
      <c r="B78" s="126" t="s">
        <v>796</v>
      </c>
      <c r="C78" s="126" t="s">
        <v>214</v>
      </c>
      <c r="D78" s="126" t="s">
        <v>1122</v>
      </c>
      <c r="E78" s="126" t="s">
        <v>1123</v>
      </c>
      <c r="F78" s="126" t="s">
        <v>1124</v>
      </c>
      <c r="G78" s="126" t="s">
        <v>1125</v>
      </c>
      <c r="H78" s="126" t="s">
        <v>1126</v>
      </c>
      <c r="J78" s="126" t="s">
        <v>2198</v>
      </c>
    </row>
    <row r="79" spans="1:10">
      <c r="A79" s="126">
        <v>78</v>
      </c>
      <c r="B79" s="126" t="s">
        <v>796</v>
      </c>
      <c r="C79" s="126" t="s">
        <v>214</v>
      </c>
      <c r="D79" s="126" t="s">
        <v>1127</v>
      </c>
      <c r="E79" s="126" t="s">
        <v>1128</v>
      </c>
      <c r="F79" s="126" t="s">
        <v>1129</v>
      </c>
      <c r="G79" s="126" t="s">
        <v>1130</v>
      </c>
      <c r="H79" s="126" t="s">
        <v>1131</v>
      </c>
      <c r="J79" s="126" t="s">
        <v>2198</v>
      </c>
    </row>
    <row r="80" spans="1:10">
      <c r="A80" s="126">
        <v>79</v>
      </c>
      <c r="B80" s="126" t="s">
        <v>796</v>
      </c>
      <c r="C80" s="126" t="s">
        <v>214</v>
      </c>
      <c r="D80" s="126" t="s">
        <v>1132</v>
      </c>
      <c r="E80" s="126" t="s">
        <v>1133</v>
      </c>
      <c r="F80" s="126" t="s">
        <v>1134</v>
      </c>
      <c r="G80" s="126" t="s">
        <v>973</v>
      </c>
      <c r="H80" s="126" t="s">
        <v>1135</v>
      </c>
      <c r="J80" s="126" t="s">
        <v>2198</v>
      </c>
    </row>
    <row r="81" spans="1:10">
      <c r="A81" s="126">
        <v>80</v>
      </c>
      <c r="B81" s="126" t="s">
        <v>796</v>
      </c>
      <c r="C81" s="126" t="s">
        <v>214</v>
      </c>
      <c r="D81" s="126" t="s">
        <v>1136</v>
      </c>
      <c r="E81" s="126" t="s">
        <v>1137</v>
      </c>
      <c r="F81" s="126" t="s">
        <v>1138</v>
      </c>
      <c r="G81" s="126" t="s">
        <v>923</v>
      </c>
      <c r="H81" s="126" t="s">
        <v>1139</v>
      </c>
      <c r="J81" s="126" t="s">
        <v>2198</v>
      </c>
    </row>
    <row r="82" spans="1:10">
      <c r="A82" s="126">
        <v>81</v>
      </c>
      <c r="B82" s="126" t="s">
        <v>796</v>
      </c>
      <c r="C82" s="126" t="s">
        <v>214</v>
      </c>
      <c r="D82" s="126" t="s">
        <v>1140</v>
      </c>
      <c r="E82" s="126" t="s">
        <v>1141</v>
      </c>
      <c r="F82" s="126" t="s">
        <v>1142</v>
      </c>
      <c r="G82" s="126" t="s">
        <v>831</v>
      </c>
      <c r="J82" s="126" t="s">
        <v>2198</v>
      </c>
    </row>
    <row r="83" spans="1:10">
      <c r="A83" s="126">
        <v>82</v>
      </c>
      <c r="B83" s="126" t="s">
        <v>796</v>
      </c>
      <c r="C83" s="126" t="s">
        <v>214</v>
      </c>
      <c r="D83" s="126" t="s">
        <v>1143</v>
      </c>
      <c r="E83" s="126" t="s">
        <v>1144</v>
      </c>
      <c r="F83" s="126" t="s">
        <v>1145</v>
      </c>
      <c r="G83" s="126" t="s">
        <v>923</v>
      </c>
      <c r="H83" s="126" t="s">
        <v>1146</v>
      </c>
      <c r="J83" s="126" t="s">
        <v>2198</v>
      </c>
    </row>
    <row r="84" spans="1:10">
      <c r="A84" s="126">
        <v>83</v>
      </c>
      <c r="B84" s="126" t="s">
        <v>796</v>
      </c>
      <c r="C84" s="126" t="s">
        <v>214</v>
      </c>
      <c r="D84" s="126" t="s">
        <v>1147</v>
      </c>
      <c r="E84" s="126" t="s">
        <v>1148</v>
      </c>
      <c r="F84" s="126" t="s">
        <v>1149</v>
      </c>
      <c r="G84" s="126" t="s">
        <v>813</v>
      </c>
      <c r="J84" s="126" t="s">
        <v>2198</v>
      </c>
    </row>
    <row r="85" spans="1:10">
      <c r="A85" s="126">
        <v>84</v>
      </c>
      <c r="B85" s="126" t="s">
        <v>796</v>
      </c>
      <c r="C85" s="126" t="s">
        <v>214</v>
      </c>
      <c r="D85" s="126" t="s">
        <v>1150</v>
      </c>
      <c r="E85" s="126" t="s">
        <v>1151</v>
      </c>
      <c r="F85" s="126" t="s">
        <v>1152</v>
      </c>
      <c r="G85" s="126" t="s">
        <v>804</v>
      </c>
      <c r="H85" s="126" t="s">
        <v>1153</v>
      </c>
      <c r="J85" s="126" t="s">
        <v>2198</v>
      </c>
    </row>
    <row r="86" spans="1:10">
      <c r="A86" s="126">
        <v>85</v>
      </c>
      <c r="B86" s="126" t="s">
        <v>796</v>
      </c>
      <c r="C86" s="126" t="s">
        <v>214</v>
      </c>
      <c r="D86" s="126" t="s">
        <v>1154</v>
      </c>
      <c r="E86" s="126" t="s">
        <v>1155</v>
      </c>
      <c r="F86" s="126" t="s">
        <v>1156</v>
      </c>
      <c r="G86" s="126" t="s">
        <v>1055</v>
      </c>
      <c r="H86" s="126" t="s">
        <v>1157</v>
      </c>
      <c r="J86" s="126" t="s">
        <v>2198</v>
      </c>
    </row>
    <row r="87" spans="1:10">
      <c r="A87" s="126">
        <v>86</v>
      </c>
      <c r="B87" s="126" t="s">
        <v>796</v>
      </c>
      <c r="C87" s="126" t="s">
        <v>214</v>
      </c>
      <c r="D87" s="126" t="s">
        <v>1158</v>
      </c>
      <c r="E87" s="126" t="s">
        <v>1159</v>
      </c>
      <c r="F87" s="126" t="s">
        <v>1160</v>
      </c>
      <c r="G87" s="126" t="s">
        <v>907</v>
      </c>
      <c r="H87" s="126" t="s">
        <v>1146</v>
      </c>
      <c r="J87" s="126" t="s">
        <v>2198</v>
      </c>
    </row>
    <row r="88" spans="1:10">
      <c r="A88" s="126">
        <v>87</v>
      </c>
      <c r="B88" s="126" t="s">
        <v>796</v>
      </c>
      <c r="C88" s="126" t="s">
        <v>214</v>
      </c>
      <c r="D88" s="126" t="s">
        <v>1161</v>
      </c>
      <c r="E88" s="126" t="s">
        <v>1162</v>
      </c>
      <c r="F88" s="126" t="s">
        <v>1163</v>
      </c>
      <c r="G88" s="126" t="s">
        <v>912</v>
      </c>
      <c r="H88" s="126" t="s">
        <v>1164</v>
      </c>
      <c r="J88" s="126" t="s">
        <v>2198</v>
      </c>
    </row>
    <row r="89" spans="1:10">
      <c r="A89" s="126">
        <v>88</v>
      </c>
      <c r="B89" s="126" t="s">
        <v>796</v>
      </c>
      <c r="C89" s="126" t="s">
        <v>214</v>
      </c>
      <c r="D89" s="126" t="s">
        <v>1165</v>
      </c>
      <c r="E89" s="126" t="s">
        <v>1166</v>
      </c>
      <c r="F89" s="126" t="s">
        <v>1167</v>
      </c>
      <c r="G89" s="126" t="s">
        <v>813</v>
      </c>
      <c r="H89" s="126" t="s">
        <v>1168</v>
      </c>
      <c r="J89" s="126" t="s">
        <v>2198</v>
      </c>
    </row>
    <row r="90" spans="1:10">
      <c r="A90" s="126">
        <v>89</v>
      </c>
      <c r="B90" s="126" t="s">
        <v>796</v>
      </c>
      <c r="C90" s="126" t="s">
        <v>214</v>
      </c>
      <c r="D90" s="126" t="s">
        <v>1169</v>
      </c>
      <c r="E90" s="126" t="s">
        <v>1170</v>
      </c>
      <c r="F90" s="126" t="s">
        <v>1171</v>
      </c>
      <c r="G90" s="126" t="s">
        <v>809</v>
      </c>
      <c r="H90" s="126" t="s">
        <v>1172</v>
      </c>
      <c r="J90" s="126" t="s">
        <v>2198</v>
      </c>
    </row>
    <row r="91" spans="1:10">
      <c r="A91" s="126">
        <v>90</v>
      </c>
      <c r="B91" s="126" t="s">
        <v>796</v>
      </c>
      <c r="C91" s="126" t="s">
        <v>214</v>
      </c>
      <c r="D91" s="126" t="s">
        <v>1173</v>
      </c>
      <c r="E91" s="126" t="s">
        <v>1174</v>
      </c>
      <c r="F91" s="126" t="s">
        <v>1175</v>
      </c>
      <c r="G91" s="126" t="s">
        <v>818</v>
      </c>
      <c r="H91" s="126" t="s">
        <v>1176</v>
      </c>
      <c r="J91" s="126" t="s">
        <v>2198</v>
      </c>
    </row>
    <row r="92" spans="1:10">
      <c r="A92" s="126">
        <v>91</v>
      </c>
      <c r="B92" s="126" t="s">
        <v>796</v>
      </c>
      <c r="C92" s="126" t="s">
        <v>214</v>
      </c>
      <c r="D92" s="126" t="s">
        <v>1177</v>
      </c>
      <c r="E92" s="126" t="s">
        <v>1178</v>
      </c>
      <c r="F92" s="126" t="s">
        <v>1179</v>
      </c>
      <c r="G92" s="126" t="s">
        <v>813</v>
      </c>
      <c r="H92" s="126" t="s">
        <v>1180</v>
      </c>
      <c r="J92" s="126" t="s">
        <v>2198</v>
      </c>
    </row>
    <row r="93" spans="1:10">
      <c r="A93" s="126">
        <v>92</v>
      </c>
      <c r="B93" s="126" t="s">
        <v>796</v>
      </c>
      <c r="C93" s="126" t="s">
        <v>214</v>
      </c>
      <c r="D93" s="126" t="s">
        <v>1181</v>
      </c>
      <c r="E93" s="126" t="s">
        <v>1182</v>
      </c>
      <c r="F93" s="126" t="s">
        <v>1183</v>
      </c>
      <c r="G93" s="126" t="s">
        <v>1037</v>
      </c>
      <c r="J93" s="126" t="s">
        <v>2198</v>
      </c>
    </row>
    <row r="94" spans="1:10">
      <c r="A94" s="126">
        <v>93</v>
      </c>
      <c r="B94" s="126" t="s">
        <v>796</v>
      </c>
      <c r="C94" s="126" t="s">
        <v>214</v>
      </c>
      <c r="D94" s="126" t="s">
        <v>1184</v>
      </c>
      <c r="E94" s="126" t="s">
        <v>1185</v>
      </c>
      <c r="F94" s="126" t="s">
        <v>1186</v>
      </c>
      <c r="G94" s="126" t="s">
        <v>912</v>
      </c>
      <c r="H94" s="126" t="s">
        <v>1187</v>
      </c>
      <c r="J94" s="126" t="s">
        <v>2198</v>
      </c>
    </row>
    <row r="95" spans="1:10">
      <c r="A95" s="126">
        <v>94</v>
      </c>
      <c r="B95" s="126" t="s">
        <v>796</v>
      </c>
      <c r="C95" s="126" t="s">
        <v>214</v>
      </c>
      <c r="D95" s="126" t="s">
        <v>1188</v>
      </c>
      <c r="E95" s="126" t="s">
        <v>1189</v>
      </c>
      <c r="F95" s="126" t="s">
        <v>1190</v>
      </c>
      <c r="G95" s="126" t="s">
        <v>1191</v>
      </c>
      <c r="H95" s="126" t="s">
        <v>1192</v>
      </c>
      <c r="J95" s="126" t="s">
        <v>2198</v>
      </c>
    </row>
    <row r="96" spans="1:10">
      <c r="A96" s="126">
        <v>95</v>
      </c>
      <c r="B96" s="126" t="s">
        <v>796</v>
      </c>
      <c r="C96" s="126" t="s">
        <v>214</v>
      </c>
      <c r="D96" s="126" t="s">
        <v>1193</v>
      </c>
      <c r="E96" s="126" t="s">
        <v>1194</v>
      </c>
      <c r="F96" s="126" t="s">
        <v>1195</v>
      </c>
      <c r="G96" s="126" t="s">
        <v>1196</v>
      </c>
      <c r="H96" s="126" t="s">
        <v>1197</v>
      </c>
      <c r="J96" s="126" t="s">
        <v>2198</v>
      </c>
    </row>
    <row r="97" spans="1:10">
      <c r="A97" s="126">
        <v>96</v>
      </c>
      <c r="B97" s="126" t="s">
        <v>796</v>
      </c>
      <c r="C97" s="126" t="s">
        <v>214</v>
      </c>
      <c r="D97" s="126" t="s">
        <v>1198</v>
      </c>
      <c r="E97" s="126" t="s">
        <v>1199</v>
      </c>
      <c r="F97" s="126" t="s">
        <v>1200</v>
      </c>
      <c r="G97" s="126" t="s">
        <v>844</v>
      </c>
      <c r="J97" s="126" t="s">
        <v>2198</v>
      </c>
    </row>
    <row r="98" spans="1:10">
      <c r="A98" s="126">
        <v>97</v>
      </c>
      <c r="B98" s="126" t="s">
        <v>796</v>
      </c>
      <c r="C98" s="126" t="s">
        <v>214</v>
      </c>
      <c r="D98" s="126" t="s">
        <v>1201</v>
      </c>
      <c r="E98" s="126" t="s">
        <v>1202</v>
      </c>
      <c r="F98" s="126" t="s">
        <v>1203</v>
      </c>
      <c r="G98" s="126" t="s">
        <v>912</v>
      </c>
      <c r="J98" s="126" t="s">
        <v>2198</v>
      </c>
    </row>
    <row r="99" spans="1:10">
      <c r="A99" s="126">
        <v>98</v>
      </c>
      <c r="B99" s="126" t="s">
        <v>796</v>
      </c>
      <c r="C99" s="126" t="s">
        <v>214</v>
      </c>
      <c r="D99" s="126" t="s">
        <v>1204</v>
      </c>
      <c r="E99" s="126" t="s">
        <v>1205</v>
      </c>
      <c r="F99" s="126" t="s">
        <v>1206</v>
      </c>
      <c r="G99" s="126" t="s">
        <v>907</v>
      </c>
      <c r="H99" s="126" t="s">
        <v>1207</v>
      </c>
      <c r="J99" s="126" t="s">
        <v>2198</v>
      </c>
    </row>
    <row r="100" spans="1:10">
      <c r="A100" s="126">
        <v>99</v>
      </c>
      <c r="B100" s="126" t="s">
        <v>796</v>
      </c>
      <c r="C100" s="126" t="s">
        <v>214</v>
      </c>
      <c r="D100" s="126" t="s">
        <v>1208</v>
      </c>
      <c r="E100" s="126" t="s">
        <v>1209</v>
      </c>
      <c r="F100" s="126" t="s">
        <v>1210</v>
      </c>
      <c r="G100" s="126" t="s">
        <v>1055</v>
      </c>
      <c r="H100" s="126" t="s">
        <v>1146</v>
      </c>
      <c r="J100" s="126" t="s">
        <v>2198</v>
      </c>
    </row>
    <row r="101" spans="1:10">
      <c r="A101" s="126">
        <v>100</v>
      </c>
      <c r="B101" s="126" t="s">
        <v>796</v>
      </c>
      <c r="C101" s="126" t="s">
        <v>214</v>
      </c>
      <c r="D101" s="126" t="s">
        <v>1211</v>
      </c>
      <c r="E101" s="126" t="s">
        <v>1212</v>
      </c>
      <c r="F101" s="126" t="s">
        <v>1213</v>
      </c>
      <c r="G101" s="126" t="s">
        <v>809</v>
      </c>
      <c r="H101" s="126" t="s">
        <v>1214</v>
      </c>
      <c r="J101" s="126" t="s">
        <v>2198</v>
      </c>
    </row>
    <row r="102" spans="1:10">
      <c r="A102" s="126">
        <v>101</v>
      </c>
      <c r="B102" s="126" t="s">
        <v>796</v>
      </c>
      <c r="C102" s="126" t="s">
        <v>214</v>
      </c>
      <c r="D102" s="126" t="s">
        <v>1215</v>
      </c>
      <c r="E102" s="126" t="s">
        <v>1216</v>
      </c>
      <c r="F102" s="126" t="s">
        <v>1217</v>
      </c>
      <c r="G102" s="126" t="s">
        <v>923</v>
      </c>
      <c r="H102" s="126" t="s">
        <v>1218</v>
      </c>
      <c r="J102" s="126" t="s">
        <v>2198</v>
      </c>
    </row>
    <row r="103" spans="1:10">
      <c r="A103" s="126">
        <v>102</v>
      </c>
      <c r="B103" s="126" t="s">
        <v>796</v>
      </c>
      <c r="C103" s="126" t="s">
        <v>214</v>
      </c>
      <c r="D103" s="126" t="s">
        <v>1219</v>
      </c>
      <c r="E103" s="126" t="s">
        <v>1220</v>
      </c>
      <c r="F103" s="126" t="s">
        <v>1221</v>
      </c>
      <c r="G103" s="126" t="s">
        <v>1091</v>
      </c>
      <c r="H103" s="126" t="s">
        <v>1222</v>
      </c>
      <c r="J103" s="126" t="s">
        <v>2198</v>
      </c>
    </row>
    <row r="104" spans="1:10">
      <c r="A104" s="126">
        <v>103</v>
      </c>
      <c r="B104" s="126" t="s">
        <v>796</v>
      </c>
      <c r="C104" s="126" t="s">
        <v>214</v>
      </c>
      <c r="D104" s="126" t="s">
        <v>1223</v>
      </c>
      <c r="E104" s="126" t="s">
        <v>1224</v>
      </c>
      <c r="F104" s="126" t="s">
        <v>1225</v>
      </c>
      <c r="G104" s="126" t="s">
        <v>813</v>
      </c>
      <c r="H104" s="126" t="s">
        <v>1226</v>
      </c>
      <c r="J104" s="126" t="s">
        <v>2198</v>
      </c>
    </row>
    <row r="105" spans="1:10">
      <c r="A105" s="126">
        <v>104</v>
      </c>
      <c r="B105" s="126" t="s">
        <v>796</v>
      </c>
      <c r="C105" s="126" t="s">
        <v>214</v>
      </c>
      <c r="D105" s="126" t="s">
        <v>1227</v>
      </c>
      <c r="E105" s="126" t="s">
        <v>1228</v>
      </c>
      <c r="F105" s="126" t="s">
        <v>1229</v>
      </c>
      <c r="G105" s="126" t="s">
        <v>1091</v>
      </c>
      <c r="H105" s="126" t="s">
        <v>1230</v>
      </c>
      <c r="J105" s="126" t="s">
        <v>2198</v>
      </c>
    </row>
    <row r="106" spans="1:10">
      <c r="A106" s="126">
        <v>105</v>
      </c>
      <c r="B106" s="126" t="s">
        <v>796</v>
      </c>
      <c r="C106" s="126" t="s">
        <v>214</v>
      </c>
      <c r="D106" s="126" t="s">
        <v>1231</v>
      </c>
      <c r="E106" s="126" t="s">
        <v>1232</v>
      </c>
      <c r="F106" s="126" t="s">
        <v>1233</v>
      </c>
      <c r="G106" s="126" t="s">
        <v>813</v>
      </c>
      <c r="H106" s="126" t="s">
        <v>1234</v>
      </c>
      <c r="J106" s="126" t="s">
        <v>2198</v>
      </c>
    </row>
    <row r="107" spans="1:10">
      <c r="A107" s="126">
        <v>106</v>
      </c>
      <c r="B107" s="126" t="s">
        <v>796</v>
      </c>
      <c r="C107" s="126" t="s">
        <v>214</v>
      </c>
      <c r="D107" s="126" t="s">
        <v>1235</v>
      </c>
      <c r="E107" s="126" t="s">
        <v>1236</v>
      </c>
      <c r="F107" s="126" t="s">
        <v>1237</v>
      </c>
      <c r="G107" s="126" t="s">
        <v>813</v>
      </c>
      <c r="H107" s="126" t="s">
        <v>1238</v>
      </c>
      <c r="J107" s="126" t="s">
        <v>2198</v>
      </c>
    </row>
    <row r="108" spans="1:10">
      <c r="A108" s="126">
        <v>107</v>
      </c>
      <c r="B108" s="126" t="s">
        <v>796</v>
      </c>
      <c r="C108" s="126" t="s">
        <v>214</v>
      </c>
      <c r="D108" s="126" t="s">
        <v>1239</v>
      </c>
      <c r="E108" s="126" t="s">
        <v>1240</v>
      </c>
      <c r="F108" s="126" t="s">
        <v>1241</v>
      </c>
      <c r="G108" s="126" t="s">
        <v>844</v>
      </c>
      <c r="H108" s="126" t="s">
        <v>1242</v>
      </c>
      <c r="J108" s="126" t="s">
        <v>2198</v>
      </c>
    </row>
    <row r="109" spans="1:10">
      <c r="A109" s="126">
        <v>108</v>
      </c>
      <c r="B109" s="126" t="s">
        <v>796</v>
      </c>
      <c r="C109" s="126" t="s">
        <v>214</v>
      </c>
      <c r="D109" s="126" t="s">
        <v>1243</v>
      </c>
      <c r="E109" s="126" t="s">
        <v>1244</v>
      </c>
      <c r="F109" s="126" t="s">
        <v>1245</v>
      </c>
      <c r="G109" s="126" t="s">
        <v>968</v>
      </c>
      <c r="H109" s="126" t="s">
        <v>1246</v>
      </c>
      <c r="J109" s="126" t="s">
        <v>2198</v>
      </c>
    </row>
    <row r="110" spans="1:10">
      <c r="A110" s="126">
        <v>109</v>
      </c>
      <c r="B110" s="126" t="s">
        <v>796</v>
      </c>
      <c r="C110" s="126" t="s">
        <v>214</v>
      </c>
      <c r="D110" s="126" t="s">
        <v>1247</v>
      </c>
      <c r="E110" s="126" t="s">
        <v>1248</v>
      </c>
      <c r="F110" s="126" t="s">
        <v>1249</v>
      </c>
      <c r="G110" s="126" t="s">
        <v>1037</v>
      </c>
      <c r="J110" s="126" t="s">
        <v>2198</v>
      </c>
    </row>
    <row r="111" spans="1:10">
      <c r="A111" s="126">
        <v>110</v>
      </c>
      <c r="B111" s="126" t="s">
        <v>796</v>
      </c>
      <c r="C111" s="126" t="s">
        <v>214</v>
      </c>
      <c r="D111" s="126" t="s">
        <v>1250</v>
      </c>
      <c r="E111" s="126" t="s">
        <v>1251</v>
      </c>
      <c r="F111" s="126" t="s">
        <v>1252</v>
      </c>
      <c r="G111" s="126" t="s">
        <v>923</v>
      </c>
      <c r="H111" s="126" t="s">
        <v>1253</v>
      </c>
      <c r="J111" s="126" t="s">
        <v>2198</v>
      </c>
    </row>
    <row r="112" spans="1:10">
      <c r="A112" s="126">
        <v>111</v>
      </c>
      <c r="B112" s="126" t="s">
        <v>796</v>
      </c>
      <c r="C112" s="126" t="s">
        <v>214</v>
      </c>
      <c r="D112" s="126" t="s">
        <v>1254</v>
      </c>
      <c r="E112" s="126" t="s">
        <v>1255</v>
      </c>
      <c r="F112" s="126" t="s">
        <v>1256</v>
      </c>
      <c r="G112" s="126" t="s">
        <v>852</v>
      </c>
      <c r="H112" s="126" t="s">
        <v>1257</v>
      </c>
      <c r="J112" s="126" t="s">
        <v>2198</v>
      </c>
    </row>
    <row r="113" spans="1:10">
      <c r="A113" s="126">
        <v>112</v>
      </c>
      <c r="B113" s="126" t="s">
        <v>796</v>
      </c>
      <c r="C113" s="126" t="s">
        <v>214</v>
      </c>
      <c r="D113" s="126" t="s">
        <v>1258</v>
      </c>
      <c r="E113" s="126" t="s">
        <v>1259</v>
      </c>
      <c r="F113" s="126" t="s">
        <v>1260</v>
      </c>
      <c r="G113" s="126" t="s">
        <v>1261</v>
      </c>
      <c r="J113" s="126" t="s">
        <v>2198</v>
      </c>
    </row>
    <row r="114" spans="1:10">
      <c r="A114" s="126">
        <v>113</v>
      </c>
      <c r="B114" s="126" t="s">
        <v>796</v>
      </c>
      <c r="C114" s="126" t="s">
        <v>214</v>
      </c>
      <c r="D114" s="126" t="s">
        <v>1262</v>
      </c>
      <c r="E114" s="126" t="s">
        <v>1263</v>
      </c>
      <c r="F114" s="126" t="s">
        <v>1264</v>
      </c>
      <c r="G114" s="126" t="s">
        <v>804</v>
      </c>
      <c r="H114" s="126" t="s">
        <v>1265</v>
      </c>
      <c r="J114" s="126" t="s">
        <v>2198</v>
      </c>
    </row>
    <row r="115" spans="1:10">
      <c r="A115" s="126">
        <v>114</v>
      </c>
      <c r="B115" s="126" t="s">
        <v>796</v>
      </c>
      <c r="C115" s="126" t="s">
        <v>214</v>
      </c>
      <c r="D115" s="126" t="s">
        <v>1266</v>
      </c>
      <c r="E115" s="126" t="s">
        <v>1267</v>
      </c>
      <c r="F115" s="126" t="s">
        <v>1268</v>
      </c>
      <c r="G115" s="126" t="s">
        <v>1050</v>
      </c>
      <c r="H115" s="126" t="s">
        <v>1269</v>
      </c>
      <c r="J115" s="126" t="s">
        <v>2198</v>
      </c>
    </row>
    <row r="116" spans="1:10">
      <c r="A116" s="126">
        <v>115</v>
      </c>
      <c r="B116" s="126" t="s">
        <v>796</v>
      </c>
      <c r="C116" s="126" t="s">
        <v>214</v>
      </c>
      <c r="D116" s="126" t="s">
        <v>1270</v>
      </c>
      <c r="E116" s="126" t="s">
        <v>1271</v>
      </c>
      <c r="F116" s="126" t="s">
        <v>1272</v>
      </c>
      <c r="G116" s="126" t="s">
        <v>1087</v>
      </c>
      <c r="H116" s="126" t="s">
        <v>1273</v>
      </c>
      <c r="J116" s="126" t="s">
        <v>2198</v>
      </c>
    </row>
    <row r="117" spans="1:10">
      <c r="A117" s="126">
        <v>116</v>
      </c>
      <c r="B117" s="126" t="s">
        <v>796</v>
      </c>
      <c r="C117" s="126" t="s">
        <v>214</v>
      </c>
      <c r="D117" s="126" t="s">
        <v>1274</v>
      </c>
      <c r="E117" s="126" t="s">
        <v>1275</v>
      </c>
      <c r="F117" s="126" t="s">
        <v>1276</v>
      </c>
      <c r="G117" s="126" t="s">
        <v>1277</v>
      </c>
      <c r="J117" s="126" t="s">
        <v>2198</v>
      </c>
    </row>
    <row r="118" spans="1:10">
      <c r="A118" s="126">
        <v>117</v>
      </c>
      <c r="B118" s="126" t="s">
        <v>796</v>
      </c>
      <c r="C118" s="126" t="s">
        <v>214</v>
      </c>
      <c r="D118" s="126" t="s">
        <v>1278</v>
      </c>
      <c r="E118" s="126" t="s">
        <v>1279</v>
      </c>
      <c r="F118" s="126" t="s">
        <v>1280</v>
      </c>
      <c r="G118" s="126" t="s">
        <v>1014</v>
      </c>
      <c r="H118" s="126" t="s">
        <v>1146</v>
      </c>
      <c r="J118" s="126" t="s">
        <v>2198</v>
      </c>
    </row>
    <row r="119" spans="1:10">
      <c r="A119" s="126">
        <v>118</v>
      </c>
      <c r="B119" s="126" t="s">
        <v>796</v>
      </c>
      <c r="C119" s="126" t="s">
        <v>214</v>
      </c>
      <c r="D119" s="126" t="s">
        <v>1281</v>
      </c>
      <c r="E119" s="126" t="s">
        <v>1282</v>
      </c>
      <c r="F119" s="126" t="s">
        <v>1283</v>
      </c>
      <c r="G119" s="126" t="s">
        <v>968</v>
      </c>
      <c r="H119" s="126" t="s">
        <v>1284</v>
      </c>
      <c r="J119" s="126" t="s">
        <v>2198</v>
      </c>
    </row>
    <row r="120" spans="1:10">
      <c r="A120" s="126">
        <v>119</v>
      </c>
      <c r="B120" s="126" t="s">
        <v>796</v>
      </c>
      <c r="C120" s="126" t="s">
        <v>214</v>
      </c>
      <c r="D120" s="126" t="s">
        <v>1285</v>
      </c>
      <c r="E120" s="126" t="s">
        <v>1286</v>
      </c>
      <c r="F120" s="126" t="s">
        <v>1287</v>
      </c>
      <c r="G120" s="126" t="s">
        <v>823</v>
      </c>
      <c r="H120" s="126" t="s">
        <v>1288</v>
      </c>
      <c r="J120" s="126" t="s">
        <v>2198</v>
      </c>
    </row>
    <row r="121" spans="1:10">
      <c r="A121" s="126">
        <v>120</v>
      </c>
      <c r="B121" s="126" t="s">
        <v>796</v>
      </c>
      <c r="C121" s="126" t="s">
        <v>214</v>
      </c>
      <c r="D121" s="126" t="s">
        <v>1289</v>
      </c>
      <c r="E121" s="126" t="s">
        <v>1290</v>
      </c>
      <c r="F121" s="126" t="s">
        <v>1291</v>
      </c>
      <c r="G121" s="126" t="s">
        <v>895</v>
      </c>
      <c r="H121" s="126" t="s">
        <v>1292</v>
      </c>
      <c r="J121" s="126" t="s">
        <v>2198</v>
      </c>
    </row>
    <row r="122" spans="1:10">
      <c r="A122" s="126">
        <v>121</v>
      </c>
      <c r="B122" s="126" t="s">
        <v>796</v>
      </c>
      <c r="C122" s="126" t="s">
        <v>214</v>
      </c>
      <c r="D122" s="126" t="s">
        <v>1293</v>
      </c>
      <c r="E122" s="126" t="s">
        <v>1294</v>
      </c>
      <c r="F122" s="126" t="s">
        <v>1295</v>
      </c>
      <c r="G122" s="126" t="s">
        <v>852</v>
      </c>
      <c r="H122" s="126" t="s">
        <v>1296</v>
      </c>
      <c r="J122" s="126" t="s">
        <v>2198</v>
      </c>
    </row>
    <row r="123" spans="1:10">
      <c r="A123" s="126">
        <v>122</v>
      </c>
      <c r="B123" s="126" t="s">
        <v>796</v>
      </c>
      <c r="C123" s="126" t="s">
        <v>214</v>
      </c>
      <c r="D123" s="126" t="s">
        <v>1297</v>
      </c>
      <c r="E123" s="126" t="s">
        <v>1298</v>
      </c>
      <c r="F123" s="126" t="s">
        <v>1299</v>
      </c>
      <c r="G123" s="126" t="s">
        <v>804</v>
      </c>
      <c r="H123" s="126" t="s">
        <v>1300</v>
      </c>
      <c r="J123" s="126" t="s">
        <v>2198</v>
      </c>
    </row>
    <row r="124" spans="1:10">
      <c r="A124" s="126">
        <v>123</v>
      </c>
      <c r="B124" s="126" t="s">
        <v>796</v>
      </c>
      <c r="C124" s="126" t="s">
        <v>214</v>
      </c>
      <c r="D124" s="126" t="s">
        <v>1301</v>
      </c>
      <c r="E124" s="126" t="s">
        <v>1302</v>
      </c>
      <c r="F124" s="126" t="s">
        <v>1303</v>
      </c>
      <c r="G124" s="126" t="s">
        <v>857</v>
      </c>
      <c r="H124" s="126" t="s">
        <v>1304</v>
      </c>
      <c r="J124" s="126" t="s">
        <v>2198</v>
      </c>
    </row>
    <row r="125" spans="1:10">
      <c r="A125" s="126">
        <v>124</v>
      </c>
      <c r="B125" s="126" t="s">
        <v>796</v>
      </c>
      <c r="C125" s="126" t="s">
        <v>214</v>
      </c>
      <c r="D125" s="126" t="s">
        <v>1305</v>
      </c>
      <c r="E125" s="126" t="s">
        <v>1306</v>
      </c>
      <c r="F125" s="126" t="s">
        <v>1307</v>
      </c>
      <c r="G125" s="126" t="s">
        <v>923</v>
      </c>
      <c r="H125" s="126" t="s">
        <v>1308</v>
      </c>
      <c r="J125" s="126" t="s">
        <v>2198</v>
      </c>
    </row>
    <row r="126" spans="1:10">
      <c r="A126" s="126">
        <v>125</v>
      </c>
      <c r="B126" s="126" t="s">
        <v>796</v>
      </c>
      <c r="C126" s="126" t="s">
        <v>214</v>
      </c>
      <c r="D126" s="126" t="s">
        <v>1309</v>
      </c>
      <c r="E126" s="126" t="s">
        <v>1310</v>
      </c>
      <c r="F126" s="126" t="s">
        <v>1311</v>
      </c>
      <c r="G126" s="126" t="s">
        <v>823</v>
      </c>
      <c r="H126" s="126" t="s">
        <v>1312</v>
      </c>
      <c r="J126" s="126" t="s">
        <v>2198</v>
      </c>
    </row>
    <row r="127" spans="1:10">
      <c r="A127" s="126">
        <v>126</v>
      </c>
      <c r="B127" s="126" t="s">
        <v>796</v>
      </c>
      <c r="C127" s="126" t="s">
        <v>214</v>
      </c>
      <c r="D127" s="126" t="s">
        <v>1313</v>
      </c>
      <c r="E127" s="126" t="s">
        <v>1314</v>
      </c>
      <c r="F127" s="126" t="s">
        <v>1315</v>
      </c>
      <c r="G127" s="126" t="s">
        <v>890</v>
      </c>
      <c r="H127" s="126" t="s">
        <v>1316</v>
      </c>
      <c r="J127" s="126" t="s">
        <v>2198</v>
      </c>
    </row>
    <row r="128" spans="1:10">
      <c r="A128" s="126">
        <v>127</v>
      </c>
      <c r="B128" s="126" t="s">
        <v>796</v>
      </c>
      <c r="C128" s="126" t="s">
        <v>214</v>
      </c>
      <c r="D128" s="126" t="s">
        <v>1317</v>
      </c>
      <c r="E128" s="126" t="s">
        <v>1318</v>
      </c>
      <c r="F128" s="126" t="s">
        <v>1319</v>
      </c>
      <c r="G128" s="126" t="s">
        <v>813</v>
      </c>
      <c r="H128" s="126" t="s">
        <v>1320</v>
      </c>
      <c r="J128" s="126" t="s">
        <v>2198</v>
      </c>
    </row>
    <row r="129" spans="1:10">
      <c r="A129" s="126">
        <v>128</v>
      </c>
      <c r="B129" s="126" t="s">
        <v>796</v>
      </c>
      <c r="C129" s="126" t="s">
        <v>214</v>
      </c>
      <c r="D129" s="126" t="s">
        <v>1321</v>
      </c>
      <c r="E129" s="126" t="s">
        <v>1322</v>
      </c>
      <c r="F129" s="126" t="s">
        <v>1323</v>
      </c>
      <c r="G129" s="126" t="s">
        <v>1324</v>
      </c>
      <c r="H129" s="126" t="s">
        <v>1325</v>
      </c>
      <c r="J129" s="126" t="s">
        <v>2198</v>
      </c>
    </row>
    <row r="130" spans="1:10">
      <c r="A130" s="126">
        <v>129</v>
      </c>
      <c r="B130" s="126" t="s">
        <v>796</v>
      </c>
      <c r="C130" s="126" t="s">
        <v>214</v>
      </c>
      <c r="D130" s="126" t="s">
        <v>1326</v>
      </c>
      <c r="E130" s="126" t="s">
        <v>1327</v>
      </c>
      <c r="F130" s="126" t="s">
        <v>1328</v>
      </c>
      <c r="G130" s="126" t="s">
        <v>823</v>
      </c>
      <c r="J130" s="126" t="s">
        <v>2198</v>
      </c>
    </row>
    <row r="131" spans="1:10">
      <c r="A131" s="126">
        <v>130</v>
      </c>
      <c r="B131" s="126" t="s">
        <v>796</v>
      </c>
      <c r="C131" s="126" t="s">
        <v>214</v>
      </c>
      <c r="D131" s="126" t="s">
        <v>1329</v>
      </c>
      <c r="E131" s="126" t="s">
        <v>1330</v>
      </c>
      <c r="F131" s="126" t="s">
        <v>1331</v>
      </c>
      <c r="G131" s="126" t="s">
        <v>890</v>
      </c>
      <c r="J131" s="126" t="s">
        <v>2198</v>
      </c>
    </row>
    <row r="132" spans="1:10">
      <c r="A132" s="126">
        <v>131</v>
      </c>
      <c r="B132" s="126" t="s">
        <v>796</v>
      </c>
      <c r="C132" s="126" t="s">
        <v>214</v>
      </c>
      <c r="D132" s="126" t="s">
        <v>1332</v>
      </c>
      <c r="E132" s="126" t="s">
        <v>1333</v>
      </c>
      <c r="F132" s="126" t="s">
        <v>1334</v>
      </c>
      <c r="G132" s="126" t="s">
        <v>1091</v>
      </c>
      <c r="J132" s="126" t="s">
        <v>2198</v>
      </c>
    </row>
    <row r="133" spans="1:10">
      <c r="A133" s="126">
        <v>132</v>
      </c>
      <c r="B133" s="126" t="s">
        <v>796</v>
      </c>
      <c r="C133" s="126" t="s">
        <v>214</v>
      </c>
      <c r="D133" s="126" t="s">
        <v>1335</v>
      </c>
      <c r="E133" s="126" t="s">
        <v>1336</v>
      </c>
      <c r="F133" s="126" t="s">
        <v>1337</v>
      </c>
      <c r="G133" s="126" t="s">
        <v>1087</v>
      </c>
      <c r="H133" s="126" t="s">
        <v>1038</v>
      </c>
      <c r="J133" s="126" t="s">
        <v>2198</v>
      </c>
    </row>
    <row r="134" spans="1:10">
      <c r="A134" s="126">
        <v>133</v>
      </c>
      <c r="B134" s="126" t="s">
        <v>796</v>
      </c>
      <c r="C134" s="126" t="s">
        <v>214</v>
      </c>
      <c r="D134" s="126" t="s">
        <v>1338</v>
      </c>
      <c r="E134" s="126" t="s">
        <v>1339</v>
      </c>
      <c r="F134" s="126" t="s">
        <v>1340</v>
      </c>
      <c r="G134" s="126" t="s">
        <v>968</v>
      </c>
      <c r="J134" s="126" t="s">
        <v>2198</v>
      </c>
    </row>
    <row r="135" spans="1:10">
      <c r="A135" s="126">
        <v>134</v>
      </c>
      <c r="B135" s="126" t="s">
        <v>796</v>
      </c>
      <c r="C135" s="126" t="s">
        <v>214</v>
      </c>
      <c r="D135" s="126" t="s">
        <v>1341</v>
      </c>
      <c r="E135" s="126" t="s">
        <v>1342</v>
      </c>
      <c r="F135" s="126" t="s">
        <v>1343</v>
      </c>
      <c r="G135" s="126" t="s">
        <v>823</v>
      </c>
      <c r="H135" s="126" t="s">
        <v>1344</v>
      </c>
      <c r="J135" s="126" t="s">
        <v>2198</v>
      </c>
    </row>
    <row r="136" spans="1:10">
      <c r="A136" s="126">
        <v>135</v>
      </c>
      <c r="B136" s="126" t="s">
        <v>796</v>
      </c>
      <c r="C136" s="126" t="s">
        <v>214</v>
      </c>
      <c r="D136" s="126" t="s">
        <v>1345</v>
      </c>
      <c r="E136" s="126" t="s">
        <v>1346</v>
      </c>
      <c r="F136" s="126" t="s">
        <v>1347</v>
      </c>
      <c r="G136" s="126" t="s">
        <v>813</v>
      </c>
      <c r="H136" s="126" t="s">
        <v>1348</v>
      </c>
      <c r="J136" s="126" t="s">
        <v>2198</v>
      </c>
    </row>
    <row r="137" spans="1:10">
      <c r="A137" s="126">
        <v>136</v>
      </c>
      <c r="B137" s="126" t="s">
        <v>796</v>
      </c>
      <c r="C137" s="126" t="s">
        <v>214</v>
      </c>
      <c r="D137" s="126" t="s">
        <v>1349</v>
      </c>
      <c r="E137" s="126" t="s">
        <v>1350</v>
      </c>
      <c r="F137" s="126" t="s">
        <v>1351</v>
      </c>
      <c r="G137" s="126" t="s">
        <v>823</v>
      </c>
      <c r="H137" s="126" t="s">
        <v>1352</v>
      </c>
      <c r="J137" s="126" t="s">
        <v>2198</v>
      </c>
    </row>
    <row r="138" spans="1:10">
      <c r="A138" s="126">
        <v>137</v>
      </c>
      <c r="B138" s="126" t="s">
        <v>796</v>
      </c>
      <c r="C138" s="126" t="s">
        <v>214</v>
      </c>
      <c r="D138" s="126" t="s">
        <v>1353</v>
      </c>
      <c r="E138" s="126" t="s">
        <v>1354</v>
      </c>
      <c r="F138" s="126" t="s">
        <v>1355</v>
      </c>
      <c r="G138" s="126" t="s">
        <v>1100</v>
      </c>
      <c r="H138" s="126" t="s">
        <v>1356</v>
      </c>
      <c r="J138" s="126" t="s">
        <v>2198</v>
      </c>
    </row>
    <row r="139" spans="1:10">
      <c r="A139" s="126">
        <v>138</v>
      </c>
      <c r="B139" s="126" t="s">
        <v>796</v>
      </c>
      <c r="C139" s="126" t="s">
        <v>214</v>
      </c>
      <c r="D139" s="126" t="s">
        <v>1357</v>
      </c>
      <c r="E139" s="126" t="s">
        <v>1358</v>
      </c>
      <c r="F139" s="126" t="s">
        <v>1359</v>
      </c>
      <c r="G139" s="126" t="s">
        <v>1042</v>
      </c>
      <c r="H139" s="126" t="s">
        <v>1146</v>
      </c>
      <c r="J139" s="126" t="s">
        <v>2198</v>
      </c>
    </row>
    <row r="140" spans="1:10">
      <c r="A140" s="126">
        <v>139</v>
      </c>
      <c r="B140" s="126" t="s">
        <v>796</v>
      </c>
      <c r="C140" s="126" t="s">
        <v>214</v>
      </c>
      <c r="D140" s="126" t="s">
        <v>1360</v>
      </c>
      <c r="E140" s="126" t="s">
        <v>1361</v>
      </c>
      <c r="F140" s="126" t="s">
        <v>1362</v>
      </c>
      <c r="G140" s="126" t="s">
        <v>804</v>
      </c>
      <c r="H140" s="126" t="s">
        <v>1363</v>
      </c>
      <c r="J140" s="126" t="s">
        <v>2198</v>
      </c>
    </row>
    <row r="141" spans="1:10">
      <c r="A141" s="126">
        <v>140</v>
      </c>
      <c r="B141" s="126" t="s">
        <v>796</v>
      </c>
      <c r="C141" s="126" t="s">
        <v>214</v>
      </c>
      <c r="D141" s="126" t="s">
        <v>1364</v>
      </c>
      <c r="E141" s="126" t="s">
        <v>1365</v>
      </c>
      <c r="F141" s="126" t="s">
        <v>1366</v>
      </c>
      <c r="G141" s="126" t="s">
        <v>895</v>
      </c>
      <c r="H141" s="126" t="s">
        <v>1367</v>
      </c>
      <c r="J141" s="126" t="s">
        <v>2198</v>
      </c>
    </row>
    <row r="142" spans="1:10">
      <c r="A142" s="126">
        <v>141</v>
      </c>
      <c r="B142" s="126" t="s">
        <v>796</v>
      </c>
      <c r="C142" s="126" t="s">
        <v>214</v>
      </c>
      <c r="D142" s="126" t="s">
        <v>1368</v>
      </c>
      <c r="E142" s="126" t="s">
        <v>1369</v>
      </c>
      <c r="F142" s="126" t="s">
        <v>1370</v>
      </c>
      <c r="G142" s="126" t="s">
        <v>809</v>
      </c>
      <c r="H142" s="126" t="s">
        <v>1371</v>
      </c>
      <c r="J142" s="126" t="s">
        <v>2198</v>
      </c>
    </row>
    <row r="143" spans="1:10">
      <c r="A143" s="126">
        <v>142</v>
      </c>
      <c r="B143" s="126" t="s">
        <v>796</v>
      </c>
      <c r="C143" s="126" t="s">
        <v>214</v>
      </c>
      <c r="D143" s="126" t="s">
        <v>1372</v>
      </c>
      <c r="E143" s="126" t="s">
        <v>1373</v>
      </c>
      <c r="F143" s="126" t="s">
        <v>1374</v>
      </c>
      <c r="G143" s="126" t="s">
        <v>1027</v>
      </c>
      <c r="J143" s="126" t="s">
        <v>2198</v>
      </c>
    </row>
    <row r="144" spans="1:10">
      <c r="A144" s="126">
        <v>143</v>
      </c>
      <c r="B144" s="126" t="s">
        <v>796</v>
      </c>
      <c r="C144" s="126" t="s">
        <v>214</v>
      </c>
      <c r="D144" s="126" t="s">
        <v>1375</v>
      </c>
      <c r="E144" s="126" t="s">
        <v>1376</v>
      </c>
      <c r="F144" s="126" t="s">
        <v>1377</v>
      </c>
      <c r="G144" s="126" t="s">
        <v>1082</v>
      </c>
      <c r="H144" s="126" t="s">
        <v>1378</v>
      </c>
      <c r="J144" s="126" t="s">
        <v>2198</v>
      </c>
    </row>
    <row r="145" spans="1:10">
      <c r="A145" s="126">
        <v>144</v>
      </c>
      <c r="B145" s="126" t="s">
        <v>796</v>
      </c>
      <c r="C145" s="126" t="s">
        <v>214</v>
      </c>
      <c r="D145" s="126" t="s">
        <v>1379</v>
      </c>
      <c r="E145" s="126" t="s">
        <v>1380</v>
      </c>
      <c r="F145" s="126" t="s">
        <v>1381</v>
      </c>
      <c r="G145" s="126" t="s">
        <v>813</v>
      </c>
      <c r="H145" s="126" t="s">
        <v>1382</v>
      </c>
      <c r="J145" s="126" t="s">
        <v>2198</v>
      </c>
    </row>
    <row r="146" spans="1:10">
      <c r="A146" s="126">
        <v>145</v>
      </c>
      <c r="B146" s="126" t="s">
        <v>796</v>
      </c>
      <c r="C146" s="126" t="s">
        <v>214</v>
      </c>
      <c r="D146" s="126" t="s">
        <v>1383</v>
      </c>
      <c r="E146" s="126" t="s">
        <v>1384</v>
      </c>
      <c r="F146" s="126" t="s">
        <v>1385</v>
      </c>
      <c r="G146" s="126" t="s">
        <v>813</v>
      </c>
      <c r="H146" s="126" t="s">
        <v>1386</v>
      </c>
      <c r="J146" s="126" t="s">
        <v>2198</v>
      </c>
    </row>
    <row r="147" spans="1:10">
      <c r="A147" s="126">
        <v>146</v>
      </c>
      <c r="B147" s="126" t="s">
        <v>796</v>
      </c>
      <c r="C147" s="126" t="s">
        <v>214</v>
      </c>
      <c r="D147" s="126" t="s">
        <v>1387</v>
      </c>
      <c r="E147" s="126" t="s">
        <v>1388</v>
      </c>
      <c r="F147" s="126" t="s">
        <v>1389</v>
      </c>
      <c r="G147" s="126" t="s">
        <v>1082</v>
      </c>
      <c r="H147" s="126" t="s">
        <v>1367</v>
      </c>
      <c r="J147" s="126" t="s">
        <v>2198</v>
      </c>
    </row>
    <row r="148" spans="1:10">
      <c r="A148" s="126">
        <v>147</v>
      </c>
      <c r="B148" s="126" t="s">
        <v>796</v>
      </c>
      <c r="C148" s="126" t="s">
        <v>214</v>
      </c>
      <c r="D148" s="126" t="s">
        <v>1390</v>
      </c>
      <c r="E148" s="126" t="s">
        <v>1391</v>
      </c>
      <c r="F148" s="126" t="s">
        <v>1392</v>
      </c>
      <c r="G148" s="126" t="s">
        <v>1082</v>
      </c>
      <c r="H148" s="126" t="s">
        <v>1393</v>
      </c>
      <c r="J148" s="126" t="s">
        <v>2198</v>
      </c>
    </row>
    <row r="149" spans="1:10">
      <c r="A149" s="126">
        <v>148</v>
      </c>
      <c r="B149" s="126" t="s">
        <v>796</v>
      </c>
      <c r="C149" s="126" t="s">
        <v>214</v>
      </c>
      <c r="D149" s="126" t="s">
        <v>1394</v>
      </c>
      <c r="E149" s="126" t="s">
        <v>1395</v>
      </c>
      <c r="F149" s="126" t="s">
        <v>1396</v>
      </c>
      <c r="G149" s="126" t="s">
        <v>1042</v>
      </c>
      <c r="H149" s="126" t="s">
        <v>1397</v>
      </c>
      <c r="J149" s="126" t="s">
        <v>2198</v>
      </c>
    </row>
    <row r="150" spans="1:10">
      <c r="A150" s="126">
        <v>149</v>
      </c>
      <c r="B150" s="126" t="s">
        <v>796</v>
      </c>
      <c r="C150" s="126" t="s">
        <v>214</v>
      </c>
      <c r="D150" s="126" t="s">
        <v>1398</v>
      </c>
      <c r="E150" s="126" t="s">
        <v>1399</v>
      </c>
      <c r="F150" s="126" t="s">
        <v>1400</v>
      </c>
      <c r="G150" s="126" t="s">
        <v>978</v>
      </c>
      <c r="H150" s="126" t="s">
        <v>1401</v>
      </c>
      <c r="J150" s="126" t="s">
        <v>2198</v>
      </c>
    </row>
    <row r="151" spans="1:10">
      <c r="A151" s="126">
        <v>150</v>
      </c>
      <c r="B151" s="126" t="s">
        <v>796</v>
      </c>
      <c r="C151" s="126" t="s">
        <v>214</v>
      </c>
      <c r="D151" s="126" t="s">
        <v>1402</v>
      </c>
      <c r="E151" s="126" t="s">
        <v>1403</v>
      </c>
      <c r="F151" s="126" t="s">
        <v>1404</v>
      </c>
      <c r="G151" s="126" t="s">
        <v>912</v>
      </c>
      <c r="H151" s="126" t="s">
        <v>1405</v>
      </c>
      <c r="J151" s="126" t="s">
        <v>2198</v>
      </c>
    </row>
    <row r="152" spans="1:10">
      <c r="A152" s="126">
        <v>151</v>
      </c>
      <c r="B152" s="126" t="s">
        <v>796</v>
      </c>
      <c r="C152" s="126" t="s">
        <v>214</v>
      </c>
      <c r="D152" s="126" t="s">
        <v>1406</v>
      </c>
      <c r="E152" s="126" t="s">
        <v>1407</v>
      </c>
      <c r="F152" s="126" t="s">
        <v>1408</v>
      </c>
      <c r="G152" s="126" t="s">
        <v>907</v>
      </c>
      <c r="H152" s="126" t="s">
        <v>1409</v>
      </c>
      <c r="J152" s="126" t="s">
        <v>2198</v>
      </c>
    </row>
    <row r="153" spans="1:10">
      <c r="A153" s="126">
        <v>152</v>
      </c>
      <c r="B153" s="126" t="s">
        <v>796</v>
      </c>
      <c r="C153" s="126" t="s">
        <v>214</v>
      </c>
      <c r="D153" s="126" t="s">
        <v>1410</v>
      </c>
      <c r="E153" s="126" t="s">
        <v>1411</v>
      </c>
      <c r="F153" s="126" t="s">
        <v>1412</v>
      </c>
      <c r="G153" s="126" t="s">
        <v>804</v>
      </c>
      <c r="H153" s="126" t="s">
        <v>1038</v>
      </c>
      <c r="J153" s="126" t="s">
        <v>2198</v>
      </c>
    </row>
    <row r="154" spans="1:10">
      <c r="A154" s="126">
        <v>153</v>
      </c>
      <c r="B154" s="126" t="s">
        <v>796</v>
      </c>
      <c r="C154" s="126" t="s">
        <v>214</v>
      </c>
      <c r="D154" s="126" t="s">
        <v>1413</v>
      </c>
      <c r="E154" s="126" t="s">
        <v>1414</v>
      </c>
      <c r="F154" s="126" t="s">
        <v>1415</v>
      </c>
      <c r="G154" s="126" t="s">
        <v>978</v>
      </c>
      <c r="H154" s="126" t="s">
        <v>1416</v>
      </c>
      <c r="J154" s="126" t="s">
        <v>2198</v>
      </c>
    </row>
    <row r="155" spans="1:10">
      <c r="A155" s="126">
        <v>154</v>
      </c>
      <c r="B155" s="126" t="s">
        <v>796</v>
      </c>
      <c r="C155" s="126" t="s">
        <v>214</v>
      </c>
      <c r="D155" s="126" t="s">
        <v>1417</v>
      </c>
      <c r="E155" s="126" t="s">
        <v>1418</v>
      </c>
      <c r="F155" s="126" t="s">
        <v>1419</v>
      </c>
      <c r="G155" s="126" t="s">
        <v>973</v>
      </c>
      <c r="H155" s="126" t="s">
        <v>1420</v>
      </c>
      <c r="J155" s="126" t="s">
        <v>2198</v>
      </c>
    </row>
    <row r="156" spans="1:10">
      <c r="A156" s="126">
        <v>155</v>
      </c>
      <c r="B156" s="126" t="s">
        <v>796</v>
      </c>
      <c r="C156" s="126" t="s">
        <v>214</v>
      </c>
      <c r="D156" s="126" t="s">
        <v>1421</v>
      </c>
      <c r="E156" s="126" t="s">
        <v>1422</v>
      </c>
      <c r="F156" s="126" t="s">
        <v>1423</v>
      </c>
      <c r="G156" s="126" t="s">
        <v>831</v>
      </c>
      <c r="H156" s="126" t="s">
        <v>1424</v>
      </c>
      <c r="J156" s="126" t="s">
        <v>2198</v>
      </c>
    </row>
    <row r="157" spans="1:10">
      <c r="A157" s="126">
        <v>156</v>
      </c>
      <c r="B157" s="126" t="s">
        <v>796</v>
      </c>
      <c r="C157" s="126" t="s">
        <v>214</v>
      </c>
      <c r="D157" s="126" t="s">
        <v>1425</v>
      </c>
      <c r="E157" s="126" t="s">
        <v>1426</v>
      </c>
      <c r="F157" s="126" t="s">
        <v>1427</v>
      </c>
      <c r="G157" s="126" t="s">
        <v>907</v>
      </c>
      <c r="H157" s="126" t="s">
        <v>1146</v>
      </c>
      <c r="J157" s="126" t="s">
        <v>2198</v>
      </c>
    </row>
    <row r="158" spans="1:10">
      <c r="A158" s="126">
        <v>157</v>
      </c>
      <c r="B158" s="126" t="s">
        <v>796</v>
      </c>
      <c r="C158" s="126" t="s">
        <v>214</v>
      </c>
      <c r="D158" s="126" t="s">
        <v>1428</v>
      </c>
      <c r="E158" s="126" t="s">
        <v>1429</v>
      </c>
      <c r="F158" s="126" t="s">
        <v>1430</v>
      </c>
      <c r="G158" s="126" t="s">
        <v>831</v>
      </c>
      <c r="H158" s="126" t="s">
        <v>903</v>
      </c>
      <c r="J158" s="126" t="s">
        <v>2198</v>
      </c>
    </row>
    <row r="159" spans="1:10">
      <c r="A159" s="126">
        <v>158</v>
      </c>
      <c r="B159" s="126" t="s">
        <v>796</v>
      </c>
      <c r="C159" s="126" t="s">
        <v>214</v>
      </c>
      <c r="D159" s="126" t="s">
        <v>1431</v>
      </c>
      <c r="E159" s="126" t="s">
        <v>1432</v>
      </c>
      <c r="F159" s="126" t="s">
        <v>1433</v>
      </c>
      <c r="G159" s="126" t="s">
        <v>844</v>
      </c>
      <c r="H159" s="126" t="s">
        <v>1434</v>
      </c>
      <c r="J159" s="126" t="s">
        <v>2198</v>
      </c>
    </row>
    <row r="160" spans="1:10">
      <c r="A160" s="126">
        <v>159</v>
      </c>
      <c r="B160" s="126" t="s">
        <v>796</v>
      </c>
      <c r="C160" s="126" t="s">
        <v>214</v>
      </c>
      <c r="D160" s="126" t="s">
        <v>1435</v>
      </c>
      <c r="E160" s="126" t="s">
        <v>1436</v>
      </c>
      <c r="F160" s="126" t="s">
        <v>1437</v>
      </c>
      <c r="G160" s="126" t="s">
        <v>844</v>
      </c>
      <c r="H160" s="126" t="s">
        <v>1438</v>
      </c>
      <c r="J160" s="126" t="s">
        <v>2198</v>
      </c>
    </row>
    <row r="161" spans="1:10">
      <c r="A161" s="126">
        <v>160</v>
      </c>
      <c r="B161" s="126" t="s">
        <v>796</v>
      </c>
      <c r="C161" s="126" t="s">
        <v>214</v>
      </c>
      <c r="D161" s="126" t="s">
        <v>1439</v>
      </c>
      <c r="E161" s="126" t="s">
        <v>1440</v>
      </c>
      <c r="F161" s="126" t="s">
        <v>1441</v>
      </c>
      <c r="G161" s="126" t="s">
        <v>1442</v>
      </c>
      <c r="J161" s="126" t="s">
        <v>2198</v>
      </c>
    </row>
    <row r="162" spans="1:10">
      <c r="A162" s="126">
        <v>161</v>
      </c>
      <c r="B162" s="126" t="s">
        <v>796</v>
      </c>
      <c r="C162" s="126" t="s">
        <v>214</v>
      </c>
      <c r="D162" s="126" t="s">
        <v>1443</v>
      </c>
      <c r="E162" s="126" t="s">
        <v>1444</v>
      </c>
      <c r="F162" s="126" t="s">
        <v>1445</v>
      </c>
      <c r="G162" s="126" t="s">
        <v>809</v>
      </c>
      <c r="H162" s="126" t="s">
        <v>1446</v>
      </c>
      <c r="J162" s="126" t="s">
        <v>2198</v>
      </c>
    </row>
    <row r="163" spans="1:10">
      <c r="A163" s="126">
        <v>162</v>
      </c>
      <c r="B163" s="126" t="s">
        <v>796</v>
      </c>
      <c r="C163" s="126" t="s">
        <v>214</v>
      </c>
      <c r="D163" s="126" t="s">
        <v>1447</v>
      </c>
      <c r="E163" s="126" t="s">
        <v>1448</v>
      </c>
      <c r="F163" s="126" t="s">
        <v>1449</v>
      </c>
      <c r="G163" s="126" t="s">
        <v>804</v>
      </c>
      <c r="H163" s="126" t="s">
        <v>1450</v>
      </c>
      <c r="J163" s="126" t="s">
        <v>2198</v>
      </c>
    </row>
    <row r="164" spans="1:10">
      <c r="A164" s="126">
        <v>163</v>
      </c>
      <c r="B164" s="126" t="s">
        <v>796</v>
      </c>
      <c r="C164" s="126" t="s">
        <v>214</v>
      </c>
      <c r="D164" s="126" t="s">
        <v>1451</v>
      </c>
      <c r="E164" s="126" t="s">
        <v>1452</v>
      </c>
      <c r="F164" s="126" t="s">
        <v>1453</v>
      </c>
      <c r="G164" s="126" t="s">
        <v>813</v>
      </c>
      <c r="H164" s="126" t="s">
        <v>1454</v>
      </c>
      <c r="J164" s="126" t="s">
        <v>2198</v>
      </c>
    </row>
    <row r="165" spans="1:10">
      <c r="A165" s="126">
        <v>164</v>
      </c>
      <c r="B165" s="126" t="s">
        <v>796</v>
      </c>
      <c r="C165" s="126" t="s">
        <v>214</v>
      </c>
      <c r="D165" s="126" t="s">
        <v>1455</v>
      </c>
      <c r="E165" s="126" t="s">
        <v>1456</v>
      </c>
      <c r="F165" s="126" t="s">
        <v>1457</v>
      </c>
      <c r="G165" s="126" t="s">
        <v>907</v>
      </c>
      <c r="J165" s="126" t="s">
        <v>2198</v>
      </c>
    </row>
    <row r="166" spans="1:10">
      <c r="A166" s="126">
        <v>165</v>
      </c>
      <c r="B166" s="126" t="s">
        <v>796</v>
      </c>
      <c r="C166" s="126" t="s">
        <v>214</v>
      </c>
      <c r="D166" s="126" t="s">
        <v>1458</v>
      </c>
      <c r="E166" s="126" t="s">
        <v>1459</v>
      </c>
      <c r="F166" s="126" t="s">
        <v>1460</v>
      </c>
      <c r="G166" s="126" t="s">
        <v>873</v>
      </c>
      <c r="J166" s="126" t="s">
        <v>2198</v>
      </c>
    </row>
    <row r="167" spans="1:10">
      <c r="A167" s="126">
        <v>166</v>
      </c>
      <c r="B167" s="126" t="s">
        <v>796</v>
      </c>
      <c r="C167" s="126" t="s">
        <v>214</v>
      </c>
      <c r="D167" s="126" t="s">
        <v>1461</v>
      </c>
      <c r="E167" s="126" t="s">
        <v>1462</v>
      </c>
      <c r="F167" s="126" t="s">
        <v>1463</v>
      </c>
      <c r="G167" s="126" t="s">
        <v>890</v>
      </c>
      <c r="H167" s="126" t="s">
        <v>1464</v>
      </c>
      <c r="J167" s="126" t="s">
        <v>2198</v>
      </c>
    </row>
    <row r="168" spans="1:10">
      <c r="A168" s="126">
        <v>167</v>
      </c>
      <c r="B168" s="126" t="s">
        <v>796</v>
      </c>
      <c r="C168" s="126" t="s">
        <v>214</v>
      </c>
      <c r="D168" s="126" t="s">
        <v>1465</v>
      </c>
      <c r="E168" s="126" t="s">
        <v>1466</v>
      </c>
      <c r="F168" s="126" t="s">
        <v>1467</v>
      </c>
      <c r="G168" s="126" t="s">
        <v>895</v>
      </c>
      <c r="J168" s="126" t="s">
        <v>2198</v>
      </c>
    </row>
    <row r="169" spans="1:10">
      <c r="A169" s="126">
        <v>168</v>
      </c>
      <c r="B169" s="126" t="s">
        <v>796</v>
      </c>
      <c r="C169" s="126" t="s">
        <v>214</v>
      </c>
      <c r="D169" s="126" t="s">
        <v>1468</v>
      </c>
      <c r="E169" s="126" t="s">
        <v>1469</v>
      </c>
      <c r="F169" s="126" t="s">
        <v>1470</v>
      </c>
      <c r="G169" s="126" t="s">
        <v>844</v>
      </c>
      <c r="J169" s="126" t="s">
        <v>2198</v>
      </c>
    </row>
    <row r="170" spans="1:10">
      <c r="A170" s="126">
        <v>169</v>
      </c>
      <c r="B170" s="126" t="s">
        <v>796</v>
      </c>
      <c r="C170" s="126" t="s">
        <v>214</v>
      </c>
      <c r="D170" s="126" t="s">
        <v>1471</v>
      </c>
      <c r="E170" s="126" t="s">
        <v>1472</v>
      </c>
      <c r="F170" s="126" t="s">
        <v>1473</v>
      </c>
      <c r="G170" s="126" t="s">
        <v>923</v>
      </c>
      <c r="H170" s="126" t="s">
        <v>1474</v>
      </c>
      <c r="J170" s="126" t="s">
        <v>2198</v>
      </c>
    </row>
    <row r="171" spans="1:10">
      <c r="A171" s="126">
        <v>170</v>
      </c>
      <c r="B171" s="126" t="s">
        <v>796</v>
      </c>
      <c r="C171" s="126" t="s">
        <v>214</v>
      </c>
      <c r="D171" s="126" t="s">
        <v>1475</v>
      </c>
      <c r="E171" s="126" t="s">
        <v>1476</v>
      </c>
      <c r="F171" s="126" t="s">
        <v>1477</v>
      </c>
      <c r="G171" s="126" t="s">
        <v>1037</v>
      </c>
      <c r="J171" s="126" t="s">
        <v>2198</v>
      </c>
    </row>
    <row r="172" spans="1:10">
      <c r="A172" s="126">
        <v>171</v>
      </c>
      <c r="B172" s="126" t="s">
        <v>796</v>
      </c>
      <c r="C172" s="126" t="s">
        <v>214</v>
      </c>
      <c r="D172" s="126" t="s">
        <v>1478</v>
      </c>
      <c r="E172" s="126" t="s">
        <v>1479</v>
      </c>
      <c r="F172" s="126" t="s">
        <v>1480</v>
      </c>
      <c r="G172" s="126" t="s">
        <v>809</v>
      </c>
      <c r="H172" s="126" t="s">
        <v>1481</v>
      </c>
      <c r="J172" s="126" t="s">
        <v>2198</v>
      </c>
    </row>
    <row r="173" spans="1:10">
      <c r="A173" s="126">
        <v>172</v>
      </c>
      <c r="B173" s="126" t="s">
        <v>796</v>
      </c>
      <c r="C173" s="126" t="s">
        <v>214</v>
      </c>
      <c r="D173" s="126" t="s">
        <v>1482</v>
      </c>
      <c r="E173" s="126" t="s">
        <v>1483</v>
      </c>
      <c r="F173" s="126" t="s">
        <v>1484</v>
      </c>
      <c r="G173" s="126" t="s">
        <v>978</v>
      </c>
      <c r="H173" s="126" t="s">
        <v>1485</v>
      </c>
      <c r="J173" s="126" t="s">
        <v>2198</v>
      </c>
    </row>
    <row r="174" spans="1:10">
      <c r="A174" s="126">
        <v>173</v>
      </c>
      <c r="B174" s="126" t="s">
        <v>796</v>
      </c>
      <c r="C174" s="126" t="s">
        <v>214</v>
      </c>
      <c r="D174" s="126" t="s">
        <v>1486</v>
      </c>
      <c r="E174" s="126" t="s">
        <v>1487</v>
      </c>
      <c r="F174" s="126" t="s">
        <v>1488</v>
      </c>
      <c r="G174" s="126" t="s">
        <v>912</v>
      </c>
      <c r="H174" s="126" t="s">
        <v>1489</v>
      </c>
      <c r="J174" s="126" t="s">
        <v>2198</v>
      </c>
    </row>
    <row r="175" spans="1:10">
      <c r="A175" s="126">
        <v>174</v>
      </c>
      <c r="B175" s="126" t="s">
        <v>796</v>
      </c>
      <c r="C175" s="126" t="s">
        <v>214</v>
      </c>
      <c r="D175" s="126" t="s">
        <v>1490</v>
      </c>
      <c r="E175" s="126" t="s">
        <v>1487</v>
      </c>
      <c r="F175" s="126" t="s">
        <v>1491</v>
      </c>
      <c r="G175" s="126" t="s">
        <v>1196</v>
      </c>
      <c r="J175" s="126" t="s">
        <v>2198</v>
      </c>
    </row>
    <row r="176" spans="1:10">
      <c r="A176" s="126">
        <v>175</v>
      </c>
      <c r="B176" s="126" t="s">
        <v>796</v>
      </c>
      <c r="C176" s="126" t="s">
        <v>214</v>
      </c>
      <c r="D176" s="126" t="s">
        <v>1492</v>
      </c>
      <c r="E176" s="126" t="s">
        <v>1493</v>
      </c>
      <c r="F176" s="126" t="s">
        <v>1494</v>
      </c>
      <c r="G176" s="126" t="s">
        <v>1196</v>
      </c>
      <c r="H176" s="126" t="s">
        <v>1495</v>
      </c>
      <c r="J176" s="126" t="s">
        <v>2198</v>
      </c>
    </row>
    <row r="177" spans="1:10">
      <c r="A177" s="126">
        <v>176</v>
      </c>
      <c r="B177" s="126" t="s">
        <v>796</v>
      </c>
      <c r="C177" s="126" t="s">
        <v>214</v>
      </c>
      <c r="D177" s="126" t="s">
        <v>1496</v>
      </c>
      <c r="E177" s="126" t="s">
        <v>1497</v>
      </c>
      <c r="F177" s="126" t="s">
        <v>1498</v>
      </c>
      <c r="G177" s="126" t="s">
        <v>1499</v>
      </c>
      <c r="H177" s="126" t="s">
        <v>1500</v>
      </c>
      <c r="J177" s="126" t="s">
        <v>2198</v>
      </c>
    </row>
    <row r="178" spans="1:10">
      <c r="A178" s="126">
        <v>177</v>
      </c>
      <c r="B178" s="126" t="s">
        <v>796</v>
      </c>
      <c r="C178" s="126" t="s">
        <v>214</v>
      </c>
      <c r="D178" s="126" t="s">
        <v>1501</v>
      </c>
      <c r="E178" s="126" t="s">
        <v>1502</v>
      </c>
      <c r="F178" s="126" t="s">
        <v>1503</v>
      </c>
      <c r="G178" s="126" t="s">
        <v>1196</v>
      </c>
      <c r="H178" s="126" t="s">
        <v>1504</v>
      </c>
      <c r="J178" s="126" t="s">
        <v>2198</v>
      </c>
    </row>
    <row r="179" spans="1:10">
      <c r="A179" s="126">
        <v>178</v>
      </c>
      <c r="B179" s="126" t="s">
        <v>796</v>
      </c>
      <c r="C179" s="126" t="s">
        <v>214</v>
      </c>
      <c r="D179" s="126" t="s">
        <v>1505</v>
      </c>
      <c r="E179" s="126" t="s">
        <v>1506</v>
      </c>
      <c r="F179" s="126" t="s">
        <v>1507</v>
      </c>
      <c r="G179" s="126" t="s">
        <v>1037</v>
      </c>
      <c r="H179" s="126" t="s">
        <v>1508</v>
      </c>
      <c r="J179" s="126" t="s">
        <v>2198</v>
      </c>
    </row>
    <row r="180" spans="1:10">
      <c r="A180" s="126">
        <v>179</v>
      </c>
      <c r="B180" s="126" t="s">
        <v>796</v>
      </c>
      <c r="C180" s="126" t="s">
        <v>214</v>
      </c>
      <c r="D180" s="126" t="s">
        <v>1509</v>
      </c>
      <c r="E180" s="126" t="s">
        <v>1510</v>
      </c>
      <c r="F180" s="126" t="s">
        <v>1511</v>
      </c>
      <c r="G180" s="126" t="s">
        <v>1037</v>
      </c>
      <c r="J180" s="126" t="s">
        <v>2198</v>
      </c>
    </row>
    <row r="181" spans="1:10">
      <c r="A181" s="126">
        <v>180</v>
      </c>
      <c r="B181" s="126" t="s">
        <v>796</v>
      </c>
      <c r="C181" s="126" t="s">
        <v>214</v>
      </c>
      <c r="D181" s="126" t="s">
        <v>1512</v>
      </c>
      <c r="E181" s="126" t="s">
        <v>1513</v>
      </c>
      <c r="F181" s="126" t="s">
        <v>1514</v>
      </c>
      <c r="G181" s="126" t="s">
        <v>1515</v>
      </c>
      <c r="H181" s="126" t="s">
        <v>1516</v>
      </c>
      <c r="J181" s="126" t="s">
        <v>2198</v>
      </c>
    </row>
    <row r="182" spans="1:10">
      <c r="A182" s="126">
        <v>181</v>
      </c>
      <c r="B182" s="126" t="s">
        <v>796</v>
      </c>
      <c r="C182" s="126" t="s">
        <v>214</v>
      </c>
      <c r="D182" s="126" t="s">
        <v>1517</v>
      </c>
      <c r="E182" s="126" t="s">
        <v>1518</v>
      </c>
      <c r="F182" s="126" t="s">
        <v>1519</v>
      </c>
      <c r="G182" s="126" t="s">
        <v>912</v>
      </c>
      <c r="H182" s="126" t="s">
        <v>1520</v>
      </c>
      <c r="J182" s="126" t="s">
        <v>2198</v>
      </c>
    </row>
    <row r="183" spans="1:10">
      <c r="A183" s="126">
        <v>182</v>
      </c>
      <c r="B183" s="126" t="s">
        <v>796</v>
      </c>
      <c r="C183" s="126" t="s">
        <v>214</v>
      </c>
      <c r="D183" s="126" t="s">
        <v>1521</v>
      </c>
      <c r="E183" s="126" t="s">
        <v>1522</v>
      </c>
      <c r="F183" s="126" t="s">
        <v>1523</v>
      </c>
      <c r="G183" s="126" t="s">
        <v>809</v>
      </c>
      <c r="J183" s="126" t="s">
        <v>2198</v>
      </c>
    </row>
    <row r="184" spans="1:10">
      <c r="A184" s="126">
        <v>183</v>
      </c>
      <c r="B184" s="126" t="s">
        <v>796</v>
      </c>
      <c r="C184" s="126" t="s">
        <v>214</v>
      </c>
      <c r="D184" s="126" t="s">
        <v>1524</v>
      </c>
      <c r="E184" s="126" t="s">
        <v>1525</v>
      </c>
      <c r="F184" s="126" t="s">
        <v>1526</v>
      </c>
      <c r="G184" s="126" t="s">
        <v>973</v>
      </c>
      <c r="H184" s="126" t="s">
        <v>1527</v>
      </c>
      <c r="J184" s="126" t="s">
        <v>2198</v>
      </c>
    </row>
    <row r="185" spans="1:10">
      <c r="A185" s="126">
        <v>184</v>
      </c>
      <c r="B185" s="126" t="s">
        <v>796</v>
      </c>
      <c r="C185" s="126" t="s">
        <v>214</v>
      </c>
      <c r="D185" s="126" t="s">
        <v>1528</v>
      </c>
      <c r="E185" s="126" t="s">
        <v>1529</v>
      </c>
      <c r="F185" s="126" t="s">
        <v>1530</v>
      </c>
      <c r="G185" s="126" t="s">
        <v>1531</v>
      </c>
      <c r="H185" s="126" t="s">
        <v>1532</v>
      </c>
      <c r="J185" s="126" t="s">
        <v>2198</v>
      </c>
    </row>
    <row r="186" spans="1:10">
      <c r="A186" s="126">
        <v>185</v>
      </c>
      <c r="B186" s="126" t="s">
        <v>796</v>
      </c>
      <c r="C186" s="126" t="s">
        <v>214</v>
      </c>
      <c r="D186" s="126" t="s">
        <v>1533</v>
      </c>
      <c r="E186" s="126" t="s">
        <v>1534</v>
      </c>
      <c r="F186" s="126" t="s">
        <v>1535</v>
      </c>
      <c r="G186" s="126" t="s">
        <v>840</v>
      </c>
      <c r="H186" s="126" t="s">
        <v>1536</v>
      </c>
      <c r="J186" s="126" t="s">
        <v>2198</v>
      </c>
    </row>
    <row r="187" spans="1:10">
      <c r="A187" s="126">
        <v>186</v>
      </c>
      <c r="B187" s="126" t="s">
        <v>796</v>
      </c>
      <c r="C187" s="126" t="s">
        <v>214</v>
      </c>
      <c r="D187" s="126" t="s">
        <v>1537</v>
      </c>
      <c r="E187" s="126" t="s">
        <v>1538</v>
      </c>
      <c r="F187" s="126" t="s">
        <v>1539</v>
      </c>
      <c r="G187" s="126" t="s">
        <v>1050</v>
      </c>
      <c r="H187" s="126" t="s">
        <v>1540</v>
      </c>
      <c r="J187" s="126" t="s">
        <v>2198</v>
      </c>
    </row>
    <row r="188" spans="1:10">
      <c r="A188" s="126">
        <v>187</v>
      </c>
      <c r="B188" s="126" t="s">
        <v>796</v>
      </c>
      <c r="C188" s="126" t="s">
        <v>214</v>
      </c>
      <c r="D188" s="126" t="s">
        <v>1541</v>
      </c>
      <c r="E188" s="126" t="s">
        <v>1542</v>
      </c>
      <c r="F188" s="126" t="s">
        <v>1543</v>
      </c>
      <c r="G188" s="126" t="s">
        <v>809</v>
      </c>
      <c r="J188" s="126" t="s">
        <v>2198</v>
      </c>
    </row>
    <row r="189" spans="1:10">
      <c r="A189" s="126">
        <v>188</v>
      </c>
      <c r="B189" s="126" t="s">
        <v>796</v>
      </c>
      <c r="C189" s="126" t="s">
        <v>214</v>
      </c>
      <c r="D189" s="126" t="s">
        <v>1544</v>
      </c>
      <c r="E189" s="126" t="s">
        <v>1545</v>
      </c>
      <c r="F189" s="126" t="s">
        <v>1546</v>
      </c>
      <c r="G189" s="126" t="s">
        <v>1191</v>
      </c>
      <c r="H189" s="126" t="s">
        <v>1547</v>
      </c>
      <c r="J189" s="126" t="s">
        <v>2198</v>
      </c>
    </row>
    <row r="190" spans="1:10">
      <c r="A190" s="126">
        <v>189</v>
      </c>
      <c r="B190" s="126" t="s">
        <v>796</v>
      </c>
      <c r="C190" s="126" t="s">
        <v>214</v>
      </c>
      <c r="D190" s="126" t="s">
        <v>1548</v>
      </c>
      <c r="E190" s="126" t="s">
        <v>1549</v>
      </c>
      <c r="F190" s="126" t="s">
        <v>1550</v>
      </c>
      <c r="G190" s="126" t="s">
        <v>813</v>
      </c>
      <c r="J190" s="126" t="s">
        <v>2198</v>
      </c>
    </row>
    <row r="191" spans="1:10">
      <c r="A191" s="126">
        <v>190</v>
      </c>
      <c r="B191" s="126" t="s">
        <v>796</v>
      </c>
      <c r="C191" s="126" t="s">
        <v>214</v>
      </c>
      <c r="D191" s="126" t="s">
        <v>1551</v>
      </c>
      <c r="E191" s="126" t="s">
        <v>1552</v>
      </c>
      <c r="F191" s="126" t="s">
        <v>1553</v>
      </c>
      <c r="G191" s="126" t="s">
        <v>923</v>
      </c>
      <c r="H191" s="126" t="s">
        <v>1474</v>
      </c>
      <c r="J191" s="126" t="s">
        <v>2198</v>
      </c>
    </row>
    <row r="192" spans="1:10">
      <c r="A192" s="126">
        <v>191</v>
      </c>
      <c r="B192" s="126" t="s">
        <v>796</v>
      </c>
      <c r="C192" s="126" t="s">
        <v>214</v>
      </c>
      <c r="D192" s="126" t="s">
        <v>1554</v>
      </c>
      <c r="E192" s="126" t="s">
        <v>1555</v>
      </c>
      <c r="F192" s="126" t="s">
        <v>1556</v>
      </c>
      <c r="G192" s="126" t="s">
        <v>831</v>
      </c>
      <c r="J192" s="126" t="s">
        <v>2198</v>
      </c>
    </row>
    <row r="193" spans="1:10">
      <c r="A193" s="126">
        <v>192</v>
      </c>
      <c r="B193" s="126" t="s">
        <v>796</v>
      </c>
      <c r="C193" s="126" t="s">
        <v>214</v>
      </c>
      <c r="D193" s="126" t="s">
        <v>1557</v>
      </c>
      <c r="E193" s="126" t="s">
        <v>1558</v>
      </c>
      <c r="F193" s="126" t="s">
        <v>1559</v>
      </c>
      <c r="G193" s="126" t="s">
        <v>840</v>
      </c>
      <c r="H193" s="126" t="s">
        <v>1560</v>
      </c>
      <c r="J193" s="126" t="s">
        <v>2198</v>
      </c>
    </row>
    <row r="194" spans="1:10">
      <c r="A194" s="126">
        <v>193</v>
      </c>
      <c r="B194" s="126" t="s">
        <v>796</v>
      </c>
      <c r="C194" s="126" t="s">
        <v>214</v>
      </c>
      <c r="D194" s="126" t="s">
        <v>1561</v>
      </c>
      <c r="E194" s="126" t="s">
        <v>1562</v>
      </c>
      <c r="F194" s="126" t="s">
        <v>1563</v>
      </c>
      <c r="G194" s="126" t="s">
        <v>813</v>
      </c>
      <c r="H194" s="126" t="s">
        <v>1564</v>
      </c>
      <c r="J194" s="126" t="s">
        <v>2198</v>
      </c>
    </row>
    <row r="195" spans="1:10">
      <c r="A195" s="126">
        <v>194</v>
      </c>
      <c r="B195" s="126" t="s">
        <v>796</v>
      </c>
      <c r="C195" s="126" t="s">
        <v>214</v>
      </c>
      <c r="D195" s="126" t="s">
        <v>1565</v>
      </c>
      <c r="E195" s="126" t="s">
        <v>1566</v>
      </c>
      <c r="F195" s="126" t="s">
        <v>1567</v>
      </c>
      <c r="G195" s="126" t="s">
        <v>823</v>
      </c>
      <c r="H195" s="126" t="s">
        <v>1568</v>
      </c>
      <c r="J195" s="126" t="s">
        <v>2198</v>
      </c>
    </row>
    <row r="196" spans="1:10">
      <c r="A196" s="126">
        <v>195</v>
      </c>
      <c r="B196" s="126" t="s">
        <v>796</v>
      </c>
      <c r="C196" s="126" t="s">
        <v>214</v>
      </c>
      <c r="D196" s="126" t="s">
        <v>1569</v>
      </c>
      <c r="E196" s="126" t="s">
        <v>1570</v>
      </c>
      <c r="F196" s="126" t="s">
        <v>1571</v>
      </c>
      <c r="G196" s="126" t="s">
        <v>968</v>
      </c>
      <c r="H196" s="126" t="s">
        <v>1572</v>
      </c>
      <c r="J196" s="126" t="s">
        <v>2198</v>
      </c>
    </row>
    <row r="197" spans="1:10">
      <c r="A197" s="126">
        <v>196</v>
      </c>
      <c r="B197" s="126" t="s">
        <v>796</v>
      </c>
      <c r="C197" s="126" t="s">
        <v>214</v>
      </c>
      <c r="D197" s="126" t="s">
        <v>1573</v>
      </c>
      <c r="E197" s="126" t="s">
        <v>1574</v>
      </c>
      <c r="F197" s="126" t="s">
        <v>1575</v>
      </c>
      <c r="G197" s="126" t="s">
        <v>818</v>
      </c>
      <c r="H197" s="126" t="s">
        <v>1576</v>
      </c>
      <c r="J197" s="126" t="s">
        <v>2198</v>
      </c>
    </row>
    <row r="198" spans="1:10">
      <c r="A198" s="126">
        <v>197</v>
      </c>
      <c r="B198" s="126" t="s">
        <v>796</v>
      </c>
      <c r="C198" s="126" t="s">
        <v>214</v>
      </c>
      <c r="D198" s="126" t="s">
        <v>1577</v>
      </c>
      <c r="E198" s="126" t="s">
        <v>1578</v>
      </c>
      <c r="F198" s="126" t="s">
        <v>1579</v>
      </c>
      <c r="G198" s="126" t="s">
        <v>809</v>
      </c>
      <c r="H198" s="126" t="s">
        <v>1580</v>
      </c>
      <c r="J198" s="126" t="s">
        <v>2198</v>
      </c>
    </row>
    <row r="199" spans="1:10">
      <c r="A199" s="126">
        <v>198</v>
      </c>
      <c r="B199" s="126" t="s">
        <v>796</v>
      </c>
      <c r="C199" s="126" t="s">
        <v>214</v>
      </c>
      <c r="D199" s="126" t="s">
        <v>1581</v>
      </c>
      <c r="E199" s="126" t="s">
        <v>1582</v>
      </c>
      <c r="F199" s="126" t="s">
        <v>1583</v>
      </c>
      <c r="G199" s="126" t="s">
        <v>890</v>
      </c>
      <c r="J199" s="126" t="s">
        <v>2198</v>
      </c>
    </row>
    <row r="200" spans="1:10">
      <c r="A200" s="126">
        <v>199</v>
      </c>
      <c r="B200" s="126" t="s">
        <v>796</v>
      </c>
      <c r="C200" s="126" t="s">
        <v>214</v>
      </c>
      <c r="D200" s="126" t="s">
        <v>1584</v>
      </c>
      <c r="E200" s="126" t="s">
        <v>1585</v>
      </c>
      <c r="F200" s="126" t="s">
        <v>1586</v>
      </c>
      <c r="G200" s="126" t="s">
        <v>890</v>
      </c>
      <c r="J200" s="126" t="s">
        <v>2198</v>
      </c>
    </row>
    <row r="201" spans="1:10">
      <c r="A201" s="126">
        <v>200</v>
      </c>
      <c r="B201" s="126" t="s">
        <v>796</v>
      </c>
      <c r="C201" s="126" t="s">
        <v>214</v>
      </c>
      <c r="D201" s="126" t="s">
        <v>1587</v>
      </c>
      <c r="E201" s="126" t="s">
        <v>1588</v>
      </c>
      <c r="F201" s="126" t="s">
        <v>1589</v>
      </c>
      <c r="G201" s="126" t="s">
        <v>844</v>
      </c>
      <c r="H201" s="126" t="s">
        <v>1590</v>
      </c>
      <c r="J201" s="126" t="s">
        <v>2198</v>
      </c>
    </row>
    <row r="202" spans="1:10">
      <c r="A202" s="126">
        <v>201</v>
      </c>
      <c r="B202" s="126" t="s">
        <v>796</v>
      </c>
      <c r="C202" s="126" t="s">
        <v>214</v>
      </c>
      <c r="D202" s="126" t="s">
        <v>1591</v>
      </c>
      <c r="E202" s="126" t="s">
        <v>1592</v>
      </c>
      <c r="F202" s="126" t="s">
        <v>1593</v>
      </c>
      <c r="G202" s="126" t="s">
        <v>890</v>
      </c>
      <c r="H202" s="126" t="s">
        <v>1594</v>
      </c>
      <c r="J202" s="126" t="s">
        <v>2198</v>
      </c>
    </row>
    <row r="203" spans="1:10">
      <c r="A203" s="126">
        <v>202</v>
      </c>
      <c r="B203" s="126" t="s">
        <v>796</v>
      </c>
      <c r="C203" s="126" t="s">
        <v>214</v>
      </c>
      <c r="D203" s="126" t="s">
        <v>1595</v>
      </c>
      <c r="E203" s="126" t="s">
        <v>1596</v>
      </c>
      <c r="F203" s="126" t="s">
        <v>1597</v>
      </c>
      <c r="G203" s="126" t="s">
        <v>923</v>
      </c>
      <c r="H203" s="126" t="s">
        <v>1474</v>
      </c>
      <c r="J203" s="126" t="s">
        <v>2198</v>
      </c>
    </row>
    <row r="204" spans="1:10">
      <c r="A204" s="126">
        <v>203</v>
      </c>
      <c r="B204" s="126" t="s">
        <v>796</v>
      </c>
      <c r="C204" s="126" t="s">
        <v>214</v>
      </c>
      <c r="D204" s="126" t="s">
        <v>1598</v>
      </c>
      <c r="E204" s="126" t="s">
        <v>1599</v>
      </c>
      <c r="F204" s="126" t="s">
        <v>1600</v>
      </c>
      <c r="G204" s="126" t="s">
        <v>809</v>
      </c>
      <c r="H204" s="126" t="s">
        <v>1601</v>
      </c>
      <c r="J204" s="126" t="s">
        <v>2198</v>
      </c>
    </row>
    <row r="205" spans="1:10">
      <c r="A205" s="126">
        <v>204</v>
      </c>
      <c r="B205" s="126" t="s">
        <v>796</v>
      </c>
      <c r="C205" s="126" t="s">
        <v>214</v>
      </c>
      <c r="D205" s="126" t="s">
        <v>1602</v>
      </c>
      <c r="E205" s="126" t="s">
        <v>1603</v>
      </c>
      <c r="F205" s="126" t="s">
        <v>1604</v>
      </c>
      <c r="G205" s="126" t="s">
        <v>923</v>
      </c>
      <c r="H205" s="126" t="s">
        <v>1474</v>
      </c>
      <c r="J205" s="126" t="s">
        <v>2198</v>
      </c>
    </row>
    <row r="206" spans="1:10">
      <c r="A206" s="126">
        <v>205</v>
      </c>
      <c r="B206" s="126" t="s">
        <v>796</v>
      </c>
      <c r="C206" s="126" t="s">
        <v>214</v>
      </c>
      <c r="D206" s="126" t="s">
        <v>1605</v>
      </c>
      <c r="E206" s="126" t="s">
        <v>1606</v>
      </c>
      <c r="F206" s="126" t="s">
        <v>1607</v>
      </c>
      <c r="G206" s="126" t="s">
        <v>1531</v>
      </c>
      <c r="J206" s="126" t="s">
        <v>2198</v>
      </c>
    </row>
    <row r="207" spans="1:10">
      <c r="A207" s="126">
        <v>206</v>
      </c>
      <c r="B207" s="126" t="s">
        <v>796</v>
      </c>
      <c r="C207" s="126" t="s">
        <v>214</v>
      </c>
      <c r="D207" s="126" t="s">
        <v>1608</v>
      </c>
      <c r="E207" s="126" t="s">
        <v>1609</v>
      </c>
      <c r="F207" s="126" t="s">
        <v>1610</v>
      </c>
      <c r="G207" s="126" t="s">
        <v>923</v>
      </c>
      <c r="H207" s="126" t="s">
        <v>1474</v>
      </c>
      <c r="J207" s="126" t="s">
        <v>2198</v>
      </c>
    </row>
    <row r="208" spans="1:10">
      <c r="A208" s="126">
        <v>207</v>
      </c>
      <c r="B208" s="126" t="s">
        <v>796</v>
      </c>
      <c r="C208" s="126" t="s">
        <v>214</v>
      </c>
      <c r="D208" s="126" t="s">
        <v>1611</v>
      </c>
      <c r="E208" s="126" t="s">
        <v>1612</v>
      </c>
      <c r="F208" s="126" t="s">
        <v>1613</v>
      </c>
      <c r="G208" s="126" t="s">
        <v>1614</v>
      </c>
      <c r="H208" s="126" t="s">
        <v>1615</v>
      </c>
      <c r="J208" s="126" t="s">
        <v>2198</v>
      </c>
    </row>
    <row r="209" spans="1:10">
      <c r="A209" s="126">
        <v>208</v>
      </c>
      <c r="B209" s="126" t="s">
        <v>796</v>
      </c>
      <c r="C209" s="126" t="s">
        <v>214</v>
      </c>
      <c r="D209" s="126" t="s">
        <v>1616</v>
      </c>
      <c r="E209" s="126" t="s">
        <v>1617</v>
      </c>
      <c r="F209" s="126" t="s">
        <v>1618</v>
      </c>
      <c r="G209" s="126" t="s">
        <v>813</v>
      </c>
      <c r="H209" s="126" t="s">
        <v>1619</v>
      </c>
      <c r="J209" s="126" t="s">
        <v>2198</v>
      </c>
    </row>
    <row r="210" spans="1:10">
      <c r="A210" s="126">
        <v>209</v>
      </c>
      <c r="B210" s="126" t="s">
        <v>796</v>
      </c>
      <c r="C210" s="126" t="s">
        <v>214</v>
      </c>
      <c r="D210" s="126" t="s">
        <v>1620</v>
      </c>
      <c r="E210" s="126" t="s">
        <v>1621</v>
      </c>
      <c r="F210" s="126" t="s">
        <v>1622</v>
      </c>
      <c r="G210" s="126" t="s">
        <v>907</v>
      </c>
      <c r="H210" s="126" t="s">
        <v>1623</v>
      </c>
      <c r="J210" s="126" t="s">
        <v>2198</v>
      </c>
    </row>
    <row r="211" spans="1:10">
      <c r="A211" s="126">
        <v>210</v>
      </c>
      <c r="B211" s="126" t="s">
        <v>796</v>
      </c>
      <c r="C211" s="126" t="s">
        <v>214</v>
      </c>
      <c r="D211" s="126" t="s">
        <v>1624</v>
      </c>
      <c r="E211" s="126" t="s">
        <v>1625</v>
      </c>
      <c r="F211" s="126" t="s">
        <v>1626</v>
      </c>
      <c r="G211" s="126" t="s">
        <v>923</v>
      </c>
      <c r="J211" s="126" t="s">
        <v>2198</v>
      </c>
    </row>
    <row r="212" spans="1:10">
      <c r="A212" s="126">
        <v>211</v>
      </c>
      <c r="B212" s="126" t="s">
        <v>796</v>
      </c>
      <c r="C212" s="126" t="s">
        <v>214</v>
      </c>
      <c r="D212" s="126" t="s">
        <v>1627</v>
      </c>
      <c r="E212" s="126" t="s">
        <v>1628</v>
      </c>
      <c r="F212" s="126" t="s">
        <v>1629</v>
      </c>
      <c r="G212" s="126" t="s">
        <v>978</v>
      </c>
      <c r="H212" s="126" t="s">
        <v>1630</v>
      </c>
      <c r="J212" s="126" t="s">
        <v>2198</v>
      </c>
    </row>
    <row r="213" spans="1:10">
      <c r="A213" s="126">
        <v>212</v>
      </c>
      <c r="B213" s="126" t="s">
        <v>796</v>
      </c>
      <c r="C213" s="126" t="s">
        <v>214</v>
      </c>
      <c r="D213" s="126" t="s">
        <v>1631</v>
      </c>
      <c r="E213" s="126" t="s">
        <v>1632</v>
      </c>
      <c r="F213" s="126" t="s">
        <v>1633</v>
      </c>
      <c r="G213" s="126" t="s">
        <v>804</v>
      </c>
      <c r="H213" s="126" t="s">
        <v>1634</v>
      </c>
      <c r="J213" s="126" t="s">
        <v>2198</v>
      </c>
    </row>
    <row r="214" spans="1:10">
      <c r="A214" s="126">
        <v>213</v>
      </c>
      <c r="B214" s="126" t="s">
        <v>796</v>
      </c>
      <c r="C214" s="126" t="s">
        <v>214</v>
      </c>
      <c r="D214" s="126" t="s">
        <v>1635</v>
      </c>
      <c r="E214" s="126" t="s">
        <v>1636</v>
      </c>
      <c r="F214" s="126" t="s">
        <v>1637</v>
      </c>
      <c r="G214" s="126" t="s">
        <v>968</v>
      </c>
      <c r="H214" s="126" t="s">
        <v>1638</v>
      </c>
      <c r="J214" s="126" t="s">
        <v>2198</v>
      </c>
    </row>
    <row r="215" spans="1:10">
      <c r="A215" s="126">
        <v>214</v>
      </c>
      <c r="B215" s="126" t="s">
        <v>796</v>
      </c>
      <c r="C215" s="126" t="s">
        <v>214</v>
      </c>
      <c r="D215" s="126" t="s">
        <v>1639</v>
      </c>
      <c r="E215" s="126" t="s">
        <v>1640</v>
      </c>
      <c r="F215" s="126" t="s">
        <v>1641</v>
      </c>
      <c r="G215" s="126" t="s">
        <v>923</v>
      </c>
      <c r="H215" s="126" t="s">
        <v>1474</v>
      </c>
      <c r="J215" s="126" t="s">
        <v>2198</v>
      </c>
    </row>
    <row r="216" spans="1:10">
      <c r="A216" s="126">
        <v>215</v>
      </c>
      <c r="B216" s="126" t="s">
        <v>796</v>
      </c>
      <c r="C216" s="126" t="s">
        <v>214</v>
      </c>
      <c r="D216" s="126" t="s">
        <v>1642</v>
      </c>
      <c r="E216" s="126" t="s">
        <v>1643</v>
      </c>
      <c r="F216" s="126" t="s">
        <v>1644</v>
      </c>
      <c r="G216" s="126" t="s">
        <v>804</v>
      </c>
      <c r="H216" s="126" t="s">
        <v>1645</v>
      </c>
      <c r="J216" s="126" t="s">
        <v>2198</v>
      </c>
    </row>
    <row r="217" spans="1:10">
      <c r="A217" s="126">
        <v>216</v>
      </c>
      <c r="B217" s="126" t="s">
        <v>796</v>
      </c>
      <c r="C217" s="126" t="s">
        <v>214</v>
      </c>
      <c r="D217" s="126" t="s">
        <v>1646</v>
      </c>
      <c r="E217" s="126" t="s">
        <v>1647</v>
      </c>
      <c r="F217" s="126" t="s">
        <v>1648</v>
      </c>
      <c r="G217" s="126" t="s">
        <v>813</v>
      </c>
      <c r="H217" s="126" t="s">
        <v>1649</v>
      </c>
      <c r="J217" s="126" t="s">
        <v>2198</v>
      </c>
    </row>
    <row r="218" spans="1:10">
      <c r="A218" s="126">
        <v>217</v>
      </c>
      <c r="B218" s="126" t="s">
        <v>796</v>
      </c>
      <c r="C218" s="126" t="s">
        <v>214</v>
      </c>
      <c r="D218" s="126" t="s">
        <v>1650</v>
      </c>
      <c r="E218" s="126" t="s">
        <v>1651</v>
      </c>
      <c r="F218" s="126" t="s">
        <v>1652</v>
      </c>
      <c r="G218" s="126" t="s">
        <v>1009</v>
      </c>
      <c r="H218" s="126" t="s">
        <v>1653</v>
      </c>
      <c r="J218" s="126" t="s">
        <v>2198</v>
      </c>
    </row>
    <row r="219" spans="1:10">
      <c r="A219" s="126">
        <v>218</v>
      </c>
      <c r="B219" s="126" t="s">
        <v>796</v>
      </c>
      <c r="C219" s="126" t="s">
        <v>214</v>
      </c>
      <c r="D219" s="126" t="s">
        <v>1654</v>
      </c>
      <c r="E219" s="126" t="s">
        <v>1655</v>
      </c>
      <c r="F219" s="126" t="s">
        <v>1656</v>
      </c>
      <c r="G219" s="126" t="s">
        <v>912</v>
      </c>
      <c r="J219" s="126" t="s">
        <v>2198</v>
      </c>
    </row>
    <row r="220" spans="1:10">
      <c r="A220" s="126">
        <v>219</v>
      </c>
      <c r="B220" s="126" t="s">
        <v>796</v>
      </c>
      <c r="C220" s="126" t="s">
        <v>214</v>
      </c>
      <c r="D220" s="126" t="s">
        <v>1657</v>
      </c>
      <c r="E220" s="126" t="s">
        <v>1658</v>
      </c>
      <c r="F220" s="126" t="s">
        <v>1659</v>
      </c>
      <c r="G220" s="126" t="s">
        <v>973</v>
      </c>
      <c r="H220" s="126" t="s">
        <v>1660</v>
      </c>
      <c r="J220" s="126" t="s">
        <v>2198</v>
      </c>
    </row>
    <row r="221" spans="1:10">
      <c r="A221" s="126">
        <v>220</v>
      </c>
      <c r="B221" s="126" t="s">
        <v>796</v>
      </c>
      <c r="C221" s="126" t="s">
        <v>214</v>
      </c>
      <c r="D221" s="126" t="s">
        <v>1661</v>
      </c>
      <c r="E221" s="126" t="s">
        <v>1662</v>
      </c>
      <c r="F221" s="126" t="s">
        <v>1663</v>
      </c>
      <c r="G221" s="126" t="s">
        <v>1037</v>
      </c>
      <c r="H221" s="126" t="s">
        <v>1664</v>
      </c>
      <c r="J221" s="126" t="s">
        <v>2198</v>
      </c>
    </row>
    <row r="222" spans="1:10">
      <c r="A222" s="126">
        <v>221</v>
      </c>
      <c r="B222" s="126" t="s">
        <v>796</v>
      </c>
      <c r="C222" s="126" t="s">
        <v>214</v>
      </c>
      <c r="D222" s="126" t="s">
        <v>1665</v>
      </c>
      <c r="E222" s="126" t="s">
        <v>1666</v>
      </c>
      <c r="F222" s="126" t="s">
        <v>1667</v>
      </c>
      <c r="G222" s="126" t="s">
        <v>813</v>
      </c>
      <c r="J222" s="126" t="s">
        <v>2198</v>
      </c>
    </row>
    <row r="223" spans="1:10">
      <c r="A223" s="126">
        <v>222</v>
      </c>
      <c r="B223" s="126" t="s">
        <v>796</v>
      </c>
      <c r="C223" s="126" t="s">
        <v>214</v>
      </c>
      <c r="D223" s="126" t="s">
        <v>1668</v>
      </c>
      <c r="E223" s="126" t="s">
        <v>1669</v>
      </c>
      <c r="F223" s="126" t="s">
        <v>1670</v>
      </c>
      <c r="G223" s="126" t="s">
        <v>844</v>
      </c>
      <c r="J223" s="126" t="s">
        <v>2198</v>
      </c>
    </row>
    <row r="224" spans="1:10">
      <c r="A224" s="126">
        <v>223</v>
      </c>
      <c r="B224" s="126" t="s">
        <v>796</v>
      </c>
      <c r="C224" s="126" t="s">
        <v>214</v>
      </c>
      <c r="D224" s="126" t="s">
        <v>1671</v>
      </c>
      <c r="E224" s="126" t="s">
        <v>1672</v>
      </c>
      <c r="F224" s="126" t="s">
        <v>1673</v>
      </c>
      <c r="G224" s="126" t="s">
        <v>1100</v>
      </c>
      <c r="H224" s="126" t="s">
        <v>1038</v>
      </c>
      <c r="J224" s="126" t="s">
        <v>2198</v>
      </c>
    </row>
    <row r="225" spans="1:10">
      <c r="A225" s="126">
        <v>224</v>
      </c>
      <c r="B225" s="126" t="s">
        <v>796</v>
      </c>
      <c r="C225" s="126" t="s">
        <v>214</v>
      </c>
      <c r="D225" s="126" t="s">
        <v>1674</v>
      </c>
      <c r="E225" s="126" t="s">
        <v>1675</v>
      </c>
      <c r="F225" s="126" t="s">
        <v>1676</v>
      </c>
      <c r="G225" s="126" t="s">
        <v>912</v>
      </c>
      <c r="J225" s="126" t="s">
        <v>2198</v>
      </c>
    </row>
    <row r="226" spans="1:10">
      <c r="A226" s="126">
        <v>225</v>
      </c>
      <c r="B226" s="126" t="s">
        <v>796</v>
      </c>
      <c r="C226" s="126" t="s">
        <v>214</v>
      </c>
      <c r="D226" s="126" t="s">
        <v>1677</v>
      </c>
      <c r="E226" s="126" t="s">
        <v>1678</v>
      </c>
      <c r="F226" s="126" t="s">
        <v>1679</v>
      </c>
      <c r="G226" s="126" t="s">
        <v>1042</v>
      </c>
      <c r="H226" s="126" t="s">
        <v>1420</v>
      </c>
      <c r="J226" s="126" t="s">
        <v>2198</v>
      </c>
    </row>
    <row r="227" spans="1:10">
      <c r="A227" s="126">
        <v>226</v>
      </c>
      <c r="B227" s="126" t="s">
        <v>796</v>
      </c>
      <c r="C227" s="126" t="s">
        <v>214</v>
      </c>
      <c r="D227" s="126" t="s">
        <v>1680</v>
      </c>
      <c r="E227" s="126" t="s">
        <v>1681</v>
      </c>
      <c r="F227" s="126" t="s">
        <v>1682</v>
      </c>
      <c r="G227" s="126" t="s">
        <v>804</v>
      </c>
      <c r="H227" s="126" t="s">
        <v>1683</v>
      </c>
      <c r="J227" s="126" t="s">
        <v>2198</v>
      </c>
    </row>
    <row r="228" spans="1:10">
      <c r="A228" s="126">
        <v>227</v>
      </c>
      <c r="B228" s="126" t="s">
        <v>796</v>
      </c>
      <c r="C228" s="126" t="s">
        <v>214</v>
      </c>
      <c r="D228" s="126" t="s">
        <v>1684</v>
      </c>
      <c r="E228" s="126" t="s">
        <v>1685</v>
      </c>
      <c r="F228" s="126" t="s">
        <v>1686</v>
      </c>
      <c r="G228" s="126" t="s">
        <v>968</v>
      </c>
      <c r="H228" s="126" t="s">
        <v>1687</v>
      </c>
      <c r="J228" s="126" t="s">
        <v>2198</v>
      </c>
    </row>
    <row r="229" spans="1:10">
      <c r="A229" s="126">
        <v>228</v>
      </c>
      <c r="B229" s="126" t="s">
        <v>796</v>
      </c>
      <c r="C229" s="126" t="s">
        <v>214</v>
      </c>
      <c r="D229" s="126" t="s">
        <v>1688</v>
      </c>
      <c r="E229" s="126" t="s">
        <v>1689</v>
      </c>
      <c r="F229" s="126" t="s">
        <v>1690</v>
      </c>
      <c r="G229" s="126" t="s">
        <v>1087</v>
      </c>
      <c r="J229" s="126" t="s">
        <v>2198</v>
      </c>
    </row>
    <row r="230" spans="1:10">
      <c r="A230" s="126">
        <v>229</v>
      </c>
      <c r="B230" s="126" t="s">
        <v>796</v>
      </c>
      <c r="C230" s="126" t="s">
        <v>214</v>
      </c>
      <c r="D230" s="126" t="s">
        <v>1691</v>
      </c>
      <c r="E230" s="126" t="s">
        <v>1692</v>
      </c>
      <c r="F230" s="126" t="s">
        <v>1693</v>
      </c>
      <c r="G230" s="126" t="s">
        <v>1087</v>
      </c>
      <c r="H230" s="126" t="s">
        <v>1694</v>
      </c>
      <c r="J230" s="126" t="s">
        <v>2198</v>
      </c>
    </row>
    <row r="231" spans="1:10">
      <c r="A231" s="126">
        <v>230</v>
      </c>
      <c r="B231" s="126" t="s">
        <v>796</v>
      </c>
      <c r="C231" s="126" t="s">
        <v>214</v>
      </c>
      <c r="D231" s="126" t="s">
        <v>1695</v>
      </c>
      <c r="E231" s="126" t="s">
        <v>1696</v>
      </c>
      <c r="F231" s="126" t="s">
        <v>1697</v>
      </c>
      <c r="G231" s="126" t="s">
        <v>813</v>
      </c>
      <c r="H231" s="126" t="s">
        <v>1698</v>
      </c>
      <c r="J231" s="126" t="s">
        <v>2198</v>
      </c>
    </row>
    <row r="232" spans="1:10">
      <c r="A232" s="126">
        <v>231</v>
      </c>
      <c r="B232" s="126" t="s">
        <v>796</v>
      </c>
      <c r="C232" s="126" t="s">
        <v>214</v>
      </c>
      <c r="D232" s="126" t="s">
        <v>1699</v>
      </c>
      <c r="E232" s="126" t="s">
        <v>1700</v>
      </c>
      <c r="F232" s="126" t="s">
        <v>1701</v>
      </c>
      <c r="G232" s="126" t="s">
        <v>844</v>
      </c>
      <c r="H232" s="126" t="s">
        <v>1702</v>
      </c>
      <c r="J232" s="126" t="s">
        <v>2198</v>
      </c>
    </row>
    <row r="233" spans="1:10">
      <c r="A233" s="126">
        <v>232</v>
      </c>
      <c r="B233" s="126" t="s">
        <v>796</v>
      </c>
      <c r="C233" s="126" t="s">
        <v>214</v>
      </c>
      <c r="D233" s="126" t="s">
        <v>1703</v>
      </c>
      <c r="E233" s="126" t="s">
        <v>1700</v>
      </c>
      <c r="F233" s="126" t="s">
        <v>1704</v>
      </c>
      <c r="G233" s="126" t="s">
        <v>809</v>
      </c>
      <c r="H233" s="126" t="s">
        <v>1705</v>
      </c>
      <c r="J233" s="126" t="s">
        <v>2198</v>
      </c>
    </row>
    <row r="234" spans="1:10">
      <c r="A234" s="126">
        <v>233</v>
      </c>
      <c r="B234" s="126" t="s">
        <v>796</v>
      </c>
      <c r="C234" s="126" t="s">
        <v>214</v>
      </c>
      <c r="D234" s="126" t="s">
        <v>1706</v>
      </c>
      <c r="E234" s="126" t="s">
        <v>1707</v>
      </c>
      <c r="F234" s="126" t="s">
        <v>1708</v>
      </c>
      <c r="G234" s="126" t="s">
        <v>844</v>
      </c>
      <c r="J234" s="126" t="s">
        <v>2198</v>
      </c>
    </row>
    <row r="235" spans="1:10">
      <c r="A235" s="126">
        <v>234</v>
      </c>
      <c r="B235" s="126" t="s">
        <v>796</v>
      </c>
      <c r="C235" s="126" t="s">
        <v>214</v>
      </c>
      <c r="D235" s="126" t="s">
        <v>1709</v>
      </c>
      <c r="E235" s="126" t="s">
        <v>1710</v>
      </c>
      <c r="F235" s="126" t="s">
        <v>1711</v>
      </c>
      <c r="G235" s="126" t="s">
        <v>813</v>
      </c>
      <c r="J235" s="126" t="s">
        <v>2198</v>
      </c>
    </row>
    <row r="236" spans="1:10">
      <c r="A236" s="126">
        <v>235</v>
      </c>
      <c r="B236" s="126" t="s">
        <v>796</v>
      </c>
      <c r="C236" s="126" t="s">
        <v>214</v>
      </c>
      <c r="D236" s="126" t="s">
        <v>1712</v>
      </c>
      <c r="E236" s="126" t="s">
        <v>1713</v>
      </c>
      <c r="F236" s="126" t="s">
        <v>1714</v>
      </c>
      <c r="G236" s="126" t="s">
        <v>973</v>
      </c>
      <c r="H236" s="126" t="s">
        <v>1715</v>
      </c>
      <c r="J236" s="126" t="s">
        <v>2198</v>
      </c>
    </row>
    <row r="237" spans="1:10">
      <c r="A237" s="126">
        <v>236</v>
      </c>
      <c r="B237" s="126" t="s">
        <v>796</v>
      </c>
      <c r="C237" s="126" t="s">
        <v>214</v>
      </c>
      <c r="D237" s="126" t="s">
        <v>1716</v>
      </c>
      <c r="E237" s="126" t="s">
        <v>1717</v>
      </c>
      <c r="F237" s="126" t="s">
        <v>1718</v>
      </c>
      <c r="G237" s="126" t="s">
        <v>923</v>
      </c>
      <c r="H237" s="126" t="s">
        <v>941</v>
      </c>
      <c r="J237" s="126" t="s">
        <v>2198</v>
      </c>
    </row>
    <row r="238" spans="1:10">
      <c r="A238" s="126">
        <v>237</v>
      </c>
      <c r="B238" s="126" t="s">
        <v>796</v>
      </c>
      <c r="C238" s="126" t="s">
        <v>214</v>
      </c>
      <c r="D238" s="126" t="s">
        <v>1719</v>
      </c>
      <c r="E238" s="126" t="s">
        <v>1717</v>
      </c>
      <c r="F238" s="126" t="s">
        <v>1720</v>
      </c>
      <c r="G238" s="126" t="s">
        <v>813</v>
      </c>
      <c r="H238" s="126" t="s">
        <v>1721</v>
      </c>
      <c r="J238" s="126" t="s">
        <v>2198</v>
      </c>
    </row>
    <row r="239" spans="1:10">
      <c r="A239" s="126">
        <v>238</v>
      </c>
      <c r="B239" s="126" t="s">
        <v>796</v>
      </c>
      <c r="C239" s="126" t="s">
        <v>214</v>
      </c>
      <c r="D239" s="126" t="s">
        <v>1722</v>
      </c>
      <c r="E239" s="126" t="s">
        <v>1723</v>
      </c>
      <c r="F239" s="126" t="s">
        <v>1724</v>
      </c>
      <c r="G239" s="126" t="s">
        <v>844</v>
      </c>
      <c r="H239" s="126" t="s">
        <v>1725</v>
      </c>
      <c r="J239" s="126" t="s">
        <v>2198</v>
      </c>
    </row>
    <row r="240" spans="1:10">
      <c r="A240" s="126">
        <v>239</v>
      </c>
      <c r="B240" s="126" t="s">
        <v>796</v>
      </c>
      <c r="C240" s="126" t="s">
        <v>214</v>
      </c>
      <c r="D240" s="126" t="s">
        <v>1726</v>
      </c>
      <c r="E240" s="126" t="s">
        <v>1727</v>
      </c>
      <c r="F240" s="126" t="s">
        <v>1728</v>
      </c>
      <c r="G240" s="126" t="s">
        <v>804</v>
      </c>
      <c r="H240" s="126" t="s">
        <v>1729</v>
      </c>
      <c r="J240" s="126" t="s">
        <v>2198</v>
      </c>
    </row>
    <row r="241" spans="1:10">
      <c r="A241" s="126">
        <v>240</v>
      </c>
      <c r="B241" s="126" t="s">
        <v>796</v>
      </c>
      <c r="C241" s="126" t="s">
        <v>214</v>
      </c>
      <c r="D241" s="126" t="s">
        <v>1730</v>
      </c>
      <c r="E241" s="126" t="s">
        <v>1731</v>
      </c>
      <c r="F241" s="126" t="s">
        <v>1732</v>
      </c>
      <c r="G241" s="126" t="s">
        <v>844</v>
      </c>
      <c r="H241" s="126" t="s">
        <v>1733</v>
      </c>
      <c r="J241" s="126" t="s">
        <v>2198</v>
      </c>
    </row>
    <row r="242" spans="1:10">
      <c r="A242" s="126">
        <v>241</v>
      </c>
      <c r="B242" s="126" t="s">
        <v>796</v>
      </c>
      <c r="C242" s="126" t="s">
        <v>214</v>
      </c>
      <c r="D242" s="126" t="s">
        <v>1734</v>
      </c>
      <c r="E242" s="126" t="s">
        <v>1735</v>
      </c>
      <c r="F242" s="126" t="s">
        <v>1736</v>
      </c>
      <c r="G242" s="126" t="s">
        <v>844</v>
      </c>
      <c r="H242" s="126" t="s">
        <v>1664</v>
      </c>
      <c r="J242" s="126" t="s">
        <v>2198</v>
      </c>
    </row>
    <row r="243" spans="1:10">
      <c r="A243" s="126">
        <v>242</v>
      </c>
      <c r="B243" s="126" t="s">
        <v>796</v>
      </c>
      <c r="C243" s="126" t="s">
        <v>214</v>
      </c>
      <c r="D243" s="126" t="s">
        <v>1737</v>
      </c>
      <c r="E243" s="126" t="s">
        <v>1738</v>
      </c>
      <c r="F243" s="126" t="s">
        <v>1739</v>
      </c>
      <c r="G243" s="126" t="s">
        <v>1196</v>
      </c>
      <c r="H243" s="126" t="s">
        <v>1740</v>
      </c>
      <c r="J243" s="126" t="s">
        <v>2198</v>
      </c>
    </row>
    <row r="244" spans="1:10">
      <c r="A244" s="126">
        <v>243</v>
      </c>
      <c r="B244" s="126" t="s">
        <v>796</v>
      </c>
      <c r="C244" s="126" t="s">
        <v>214</v>
      </c>
      <c r="D244" s="126" t="s">
        <v>1741</v>
      </c>
      <c r="E244" s="126" t="s">
        <v>1742</v>
      </c>
      <c r="F244" s="126" t="s">
        <v>1743</v>
      </c>
      <c r="G244" s="126" t="s">
        <v>809</v>
      </c>
      <c r="H244" s="126" t="s">
        <v>1744</v>
      </c>
      <c r="J244" s="126" t="s">
        <v>2198</v>
      </c>
    </row>
    <row r="245" spans="1:10">
      <c r="A245" s="126">
        <v>244</v>
      </c>
      <c r="B245" s="126" t="s">
        <v>796</v>
      </c>
      <c r="C245" s="126" t="s">
        <v>214</v>
      </c>
      <c r="D245" s="126" t="s">
        <v>1745</v>
      </c>
      <c r="E245" s="126" t="s">
        <v>1746</v>
      </c>
      <c r="F245" s="126" t="s">
        <v>1747</v>
      </c>
      <c r="G245" s="126" t="s">
        <v>912</v>
      </c>
      <c r="H245" s="126" t="s">
        <v>1748</v>
      </c>
      <c r="J245" s="126" t="s">
        <v>2198</v>
      </c>
    </row>
    <row r="246" spans="1:10">
      <c r="A246" s="126">
        <v>245</v>
      </c>
      <c r="B246" s="126" t="s">
        <v>796</v>
      </c>
      <c r="C246" s="126" t="s">
        <v>214</v>
      </c>
      <c r="D246" s="126" t="s">
        <v>1749</v>
      </c>
      <c r="E246" s="126" t="s">
        <v>1750</v>
      </c>
      <c r="F246" s="126" t="s">
        <v>1751</v>
      </c>
      <c r="G246" s="126" t="s">
        <v>831</v>
      </c>
      <c r="H246" s="126" t="s">
        <v>1752</v>
      </c>
      <c r="J246" s="126" t="s">
        <v>2198</v>
      </c>
    </row>
    <row r="247" spans="1:10">
      <c r="A247" s="126">
        <v>246</v>
      </c>
      <c r="B247" s="126" t="s">
        <v>796</v>
      </c>
      <c r="C247" s="126" t="s">
        <v>214</v>
      </c>
      <c r="D247" s="126" t="s">
        <v>1753</v>
      </c>
      <c r="E247" s="126" t="s">
        <v>1754</v>
      </c>
      <c r="F247" s="126" t="s">
        <v>1755</v>
      </c>
      <c r="G247" s="126" t="s">
        <v>912</v>
      </c>
      <c r="H247" s="126" t="s">
        <v>1756</v>
      </c>
      <c r="J247" s="126" t="s">
        <v>2198</v>
      </c>
    </row>
    <row r="248" spans="1:10">
      <c r="A248" s="126">
        <v>247</v>
      </c>
      <c r="B248" s="126" t="s">
        <v>796</v>
      </c>
      <c r="C248" s="126" t="s">
        <v>214</v>
      </c>
      <c r="D248" s="126" t="s">
        <v>1757</v>
      </c>
      <c r="E248" s="126" t="s">
        <v>1758</v>
      </c>
      <c r="F248" s="126" t="s">
        <v>1759</v>
      </c>
      <c r="G248" s="126" t="s">
        <v>1042</v>
      </c>
      <c r="H248" s="126" t="s">
        <v>1760</v>
      </c>
      <c r="J248" s="126" t="s">
        <v>2198</v>
      </c>
    </row>
    <row r="249" spans="1:10">
      <c r="A249" s="126">
        <v>248</v>
      </c>
      <c r="B249" s="126" t="s">
        <v>796</v>
      </c>
      <c r="C249" s="126" t="s">
        <v>214</v>
      </c>
      <c r="D249" s="126" t="s">
        <v>1761</v>
      </c>
      <c r="E249" s="126" t="s">
        <v>1762</v>
      </c>
      <c r="F249" s="126" t="s">
        <v>1763</v>
      </c>
      <c r="G249" s="126" t="s">
        <v>1196</v>
      </c>
      <c r="H249" s="126" t="s">
        <v>1764</v>
      </c>
      <c r="J249" s="126" t="s">
        <v>2198</v>
      </c>
    </row>
    <row r="250" spans="1:10">
      <c r="A250" s="126">
        <v>249</v>
      </c>
      <c r="B250" s="126" t="s">
        <v>796</v>
      </c>
      <c r="C250" s="126" t="s">
        <v>214</v>
      </c>
      <c r="D250" s="126" t="s">
        <v>1765</v>
      </c>
      <c r="E250" s="126" t="s">
        <v>1766</v>
      </c>
      <c r="F250" s="126" t="s">
        <v>1767</v>
      </c>
      <c r="G250" s="126" t="s">
        <v>831</v>
      </c>
      <c r="H250" s="126" t="s">
        <v>1038</v>
      </c>
      <c r="J250" s="126" t="s">
        <v>2198</v>
      </c>
    </row>
    <row r="251" spans="1:10">
      <c r="A251" s="126">
        <v>250</v>
      </c>
      <c r="B251" s="126" t="s">
        <v>796</v>
      </c>
      <c r="C251" s="126" t="s">
        <v>214</v>
      </c>
      <c r="D251" s="126" t="s">
        <v>1768</v>
      </c>
      <c r="E251" s="126" t="s">
        <v>1769</v>
      </c>
      <c r="F251" s="126" t="s">
        <v>1770</v>
      </c>
      <c r="G251" s="126" t="s">
        <v>907</v>
      </c>
      <c r="H251" s="126" t="s">
        <v>1771</v>
      </c>
      <c r="J251" s="126" t="s">
        <v>2198</v>
      </c>
    </row>
    <row r="252" spans="1:10">
      <c r="A252" s="126">
        <v>251</v>
      </c>
      <c r="B252" s="126" t="s">
        <v>796</v>
      </c>
      <c r="C252" s="126" t="s">
        <v>214</v>
      </c>
      <c r="D252" s="126" t="s">
        <v>1772</v>
      </c>
      <c r="E252" s="126" t="s">
        <v>1773</v>
      </c>
      <c r="F252" s="126" t="s">
        <v>1774</v>
      </c>
      <c r="G252" s="126" t="s">
        <v>907</v>
      </c>
      <c r="H252" s="126" t="s">
        <v>1775</v>
      </c>
      <c r="J252" s="126" t="s">
        <v>2198</v>
      </c>
    </row>
    <row r="253" spans="1:10">
      <c r="A253" s="126">
        <v>252</v>
      </c>
      <c r="B253" s="126" t="s">
        <v>796</v>
      </c>
      <c r="C253" s="126" t="s">
        <v>214</v>
      </c>
      <c r="D253" s="126" t="s">
        <v>1776</v>
      </c>
      <c r="E253" s="126" t="s">
        <v>1777</v>
      </c>
      <c r="F253" s="126" t="s">
        <v>1778</v>
      </c>
      <c r="G253" s="126" t="s">
        <v>890</v>
      </c>
      <c r="H253" s="126" t="s">
        <v>1779</v>
      </c>
      <c r="J253" s="126" t="s">
        <v>2198</v>
      </c>
    </row>
    <row r="254" spans="1:10">
      <c r="A254" s="126">
        <v>253</v>
      </c>
      <c r="B254" s="126" t="s">
        <v>796</v>
      </c>
      <c r="C254" s="126" t="s">
        <v>214</v>
      </c>
      <c r="D254" s="126" t="s">
        <v>1780</v>
      </c>
      <c r="E254" s="126" t="s">
        <v>1781</v>
      </c>
      <c r="F254" s="126" t="s">
        <v>1782</v>
      </c>
      <c r="G254" s="126" t="s">
        <v>923</v>
      </c>
      <c r="H254" s="126" t="s">
        <v>1783</v>
      </c>
      <c r="J254" s="126" t="s">
        <v>2198</v>
      </c>
    </row>
    <row r="255" spans="1:10">
      <c r="A255" s="126">
        <v>254</v>
      </c>
      <c r="B255" s="126" t="s">
        <v>796</v>
      </c>
      <c r="C255" s="126" t="s">
        <v>214</v>
      </c>
      <c r="D255" s="126" t="s">
        <v>1784</v>
      </c>
      <c r="E255" s="126" t="s">
        <v>1781</v>
      </c>
      <c r="F255" s="126" t="s">
        <v>1785</v>
      </c>
      <c r="G255" s="126" t="s">
        <v>890</v>
      </c>
      <c r="H255" s="126" t="s">
        <v>1786</v>
      </c>
      <c r="J255" s="126" t="s">
        <v>2198</v>
      </c>
    </row>
    <row r="256" spans="1:10">
      <c r="A256" s="126">
        <v>255</v>
      </c>
      <c r="B256" s="126" t="s">
        <v>796</v>
      </c>
      <c r="C256" s="126" t="s">
        <v>214</v>
      </c>
      <c r="D256" s="126" t="s">
        <v>1787</v>
      </c>
      <c r="E256" s="126" t="s">
        <v>1788</v>
      </c>
      <c r="F256" s="126" t="s">
        <v>1789</v>
      </c>
      <c r="G256" s="126" t="s">
        <v>890</v>
      </c>
      <c r="H256" s="126" t="s">
        <v>1790</v>
      </c>
      <c r="J256" s="126" t="s">
        <v>2198</v>
      </c>
    </row>
    <row r="257" spans="1:10">
      <c r="A257" s="126">
        <v>256</v>
      </c>
      <c r="B257" s="126" t="s">
        <v>796</v>
      </c>
      <c r="C257" s="126" t="s">
        <v>214</v>
      </c>
      <c r="D257" s="126" t="s">
        <v>1791</v>
      </c>
      <c r="E257" s="126" t="s">
        <v>1792</v>
      </c>
      <c r="F257" s="126" t="s">
        <v>1793</v>
      </c>
      <c r="G257" s="126" t="s">
        <v>1091</v>
      </c>
      <c r="H257" s="126" t="s">
        <v>1794</v>
      </c>
      <c r="J257" s="126" t="s">
        <v>2198</v>
      </c>
    </row>
    <row r="258" spans="1:10">
      <c r="A258" s="126">
        <v>257</v>
      </c>
      <c r="B258" s="126" t="s">
        <v>796</v>
      </c>
      <c r="C258" s="126" t="s">
        <v>214</v>
      </c>
      <c r="D258" s="126" t="s">
        <v>1795</v>
      </c>
      <c r="E258" s="126" t="s">
        <v>1796</v>
      </c>
      <c r="F258" s="126" t="s">
        <v>1797</v>
      </c>
      <c r="G258" s="126" t="s">
        <v>907</v>
      </c>
      <c r="H258" s="126" t="s">
        <v>1798</v>
      </c>
      <c r="J258" s="126" t="s">
        <v>2198</v>
      </c>
    </row>
    <row r="259" spans="1:10">
      <c r="A259" s="126">
        <v>258</v>
      </c>
      <c r="B259" s="126" t="s">
        <v>796</v>
      </c>
      <c r="C259" s="126" t="s">
        <v>214</v>
      </c>
      <c r="D259" s="126" t="s">
        <v>1799</v>
      </c>
      <c r="E259" s="126" t="s">
        <v>1800</v>
      </c>
      <c r="F259" s="126" t="s">
        <v>1801</v>
      </c>
      <c r="G259" s="126" t="s">
        <v>895</v>
      </c>
      <c r="J259" s="126" t="s">
        <v>2198</v>
      </c>
    </row>
    <row r="260" spans="1:10">
      <c r="A260" s="126">
        <v>259</v>
      </c>
      <c r="B260" s="126" t="s">
        <v>796</v>
      </c>
      <c r="C260" s="126" t="s">
        <v>214</v>
      </c>
      <c r="D260" s="126" t="s">
        <v>1802</v>
      </c>
      <c r="E260" s="126" t="s">
        <v>1803</v>
      </c>
      <c r="F260" s="126" t="s">
        <v>1804</v>
      </c>
      <c r="G260" s="126" t="s">
        <v>923</v>
      </c>
      <c r="H260" s="126" t="s">
        <v>1805</v>
      </c>
      <c r="J260" s="126" t="s">
        <v>2198</v>
      </c>
    </row>
    <row r="261" spans="1:10">
      <c r="A261" s="126">
        <v>260</v>
      </c>
      <c r="B261" s="126" t="s">
        <v>796</v>
      </c>
      <c r="C261" s="126" t="s">
        <v>214</v>
      </c>
      <c r="D261" s="126" t="s">
        <v>1806</v>
      </c>
      <c r="E261" s="126" t="s">
        <v>1807</v>
      </c>
      <c r="F261" s="126" t="s">
        <v>1808</v>
      </c>
      <c r="G261" s="126" t="s">
        <v>890</v>
      </c>
      <c r="J261" s="126" t="s">
        <v>2198</v>
      </c>
    </row>
    <row r="262" spans="1:10">
      <c r="A262" s="126">
        <v>261</v>
      </c>
      <c r="B262" s="126" t="s">
        <v>796</v>
      </c>
      <c r="C262" s="126" t="s">
        <v>214</v>
      </c>
      <c r="D262" s="126" t="s">
        <v>1809</v>
      </c>
      <c r="E262" s="126" t="s">
        <v>1810</v>
      </c>
      <c r="F262" s="126" t="s">
        <v>1811</v>
      </c>
      <c r="G262" s="126" t="s">
        <v>844</v>
      </c>
      <c r="H262" s="126" t="s">
        <v>1812</v>
      </c>
      <c r="J262" s="126" t="s">
        <v>2198</v>
      </c>
    </row>
    <row r="263" spans="1:10">
      <c r="A263" s="126">
        <v>262</v>
      </c>
      <c r="B263" s="126" t="s">
        <v>796</v>
      </c>
      <c r="C263" s="126" t="s">
        <v>214</v>
      </c>
      <c r="D263" s="126" t="s">
        <v>1813</v>
      </c>
      <c r="E263" s="126" t="s">
        <v>1814</v>
      </c>
      <c r="F263" s="126" t="s">
        <v>1815</v>
      </c>
      <c r="G263" s="126" t="s">
        <v>831</v>
      </c>
      <c r="H263" s="126" t="s">
        <v>1715</v>
      </c>
      <c r="J263" s="126" t="s">
        <v>2198</v>
      </c>
    </row>
    <row r="264" spans="1:10">
      <c r="A264" s="126">
        <v>263</v>
      </c>
      <c r="B264" s="126" t="s">
        <v>796</v>
      </c>
      <c r="C264" s="126" t="s">
        <v>214</v>
      </c>
      <c r="D264" s="126" t="s">
        <v>1816</v>
      </c>
      <c r="E264" s="126" t="s">
        <v>1817</v>
      </c>
      <c r="F264" s="126" t="s">
        <v>1818</v>
      </c>
      <c r="G264" s="126" t="s">
        <v>1191</v>
      </c>
      <c r="H264" s="126" t="s">
        <v>1819</v>
      </c>
      <c r="J264" s="126" t="s">
        <v>2198</v>
      </c>
    </row>
    <row r="265" spans="1:10">
      <c r="A265" s="126">
        <v>264</v>
      </c>
      <c r="B265" s="126" t="s">
        <v>796</v>
      </c>
      <c r="C265" s="126" t="s">
        <v>214</v>
      </c>
      <c r="D265" s="126" t="s">
        <v>1820</v>
      </c>
      <c r="E265" s="126" t="s">
        <v>1817</v>
      </c>
      <c r="F265" s="126" t="s">
        <v>1821</v>
      </c>
      <c r="G265" s="126" t="s">
        <v>912</v>
      </c>
      <c r="H265" s="126" t="s">
        <v>1822</v>
      </c>
      <c r="J265" s="126" t="s">
        <v>2198</v>
      </c>
    </row>
    <row r="266" spans="1:10">
      <c r="A266" s="126">
        <v>265</v>
      </c>
      <c r="B266" s="126" t="s">
        <v>796</v>
      </c>
      <c r="C266" s="126" t="s">
        <v>214</v>
      </c>
      <c r="D266" s="126" t="s">
        <v>1823</v>
      </c>
      <c r="E266" s="126" t="s">
        <v>1824</v>
      </c>
      <c r="F266" s="126" t="s">
        <v>1825</v>
      </c>
      <c r="G266" s="126" t="s">
        <v>890</v>
      </c>
      <c r="H266" s="126" t="s">
        <v>1826</v>
      </c>
      <c r="J266" s="126" t="s">
        <v>2198</v>
      </c>
    </row>
    <row r="267" spans="1:10">
      <c r="A267" s="126">
        <v>266</v>
      </c>
      <c r="B267" s="126" t="s">
        <v>796</v>
      </c>
      <c r="C267" s="126" t="s">
        <v>214</v>
      </c>
      <c r="D267" s="126" t="s">
        <v>1827</v>
      </c>
      <c r="E267" s="126" t="s">
        <v>1828</v>
      </c>
      <c r="F267" s="126" t="s">
        <v>1829</v>
      </c>
      <c r="G267" s="126" t="s">
        <v>809</v>
      </c>
      <c r="H267" s="126" t="s">
        <v>1830</v>
      </c>
      <c r="J267" s="126" t="s">
        <v>2198</v>
      </c>
    </row>
    <row r="268" spans="1:10">
      <c r="A268" s="126">
        <v>267</v>
      </c>
      <c r="B268" s="126" t="s">
        <v>796</v>
      </c>
      <c r="C268" s="126" t="s">
        <v>214</v>
      </c>
      <c r="D268" s="126" t="s">
        <v>1831</v>
      </c>
      <c r="E268" s="126" t="s">
        <v>1832</v>
      </c>
      <c r="F268" s="126" t="s">
        <v>1833</v>
      </c>
      <c r="G268" s="126" t="s">
        <v>912</v>
      </c>
      <c r="J268" s="126" t="s">
        <v>2198</v>
      </c>
    </row>
    <row r="269" spans="1:10">
      <c r="A269" s="126">
        <v>268</v>
      </c>
      <c r="B269" s="126" t="s">
        <v>796</v>
      </c>
      <c r="C269" s="126" t="s">
        <v>214</v>
      </c>
      <c r="D269" s="126" t="s">
        <v>1834</v>
      </c>
      <c r="E269" s="126" t="s">
        <v>1835</v>
      </c>
      <c r="F269" s="126" t="s">
        <v>1836</v>
      </c>
      <c r="G269" s="126" t="s">
        <v>823</v>
      </c>
      <c r="J269" s="126" t="s">
        <v>2198</v>
      </c>
    </row>
    <row r="270" spans="1:10">
      <c r="A270" s="126">
        <v>269</v>
      </c>
      <c r="B270" s="126" t="s">
        <v>796</v>
      </c>
      <c r="C270" s="126" t="s">
        <v>214</v>
      </c>
      <c r="D270" s="126" t="s">
        <v>1837</v>
      </c>
      <c r="E270" s="126" t="s">
        <v>1838</v>
      </c>
      <c r="F270" s="126" t="s">
        <v>1839</v>
      </c>
      <c r="G270" s="126" t="s">
        <v>890</v>
      </c>
      <c r="H270" s="126" t="s">
        <v>1840</v>
      </c>
      <c r="J270" s="126" t="s">
        <v>2198</v>
      </c>
    </row>
    <row r="271" spans="1:10">
      <c r="A271" s="126">
        <v>270</v>
      </c>
      <c r="B271" s="126" t="s">
        <v>796</v>
      </c>
      <c r="C271" s="126" t="s">
        <v>214</v>
      </c>
      <c r="D271" s="126" t="s">
        <v>1841</v>
      </c>
      <c r="E271" s="126" t="s">
        <v>1842</v>
      </c>
      <c r="F271" s="126" t="s">
        <v>1843</v>
      </c>
      <c r="G271" s="126" t="s">
        <v>809</v>
      </c>
      <c r="H271" s="126" t="s">
        <v>1844</v>
      </c>
      <c r="J271" s="126" t="s">
        <v>2198</v>
      </c>
    </row>
    <row r="272" spans="1:10">
      <c r="A272" s="126">
        <v>271</v>
      </c>
      <c r="B272" s="126" t="s">
        <v>796</v>
      </c>
      <c r="C272" s="126" t="s">
        <v>214</v>
      </c>
      <c r="D272" s="126" t="s">
        <v>1845</v>
      </c>
      <c r="E272" s="126" t="s">
        <v>1846</v>
      </c>
      <c r="F272" s="126" t="s">
        <v>1847</v>
      </c>
      <c r="G272" s="126" t="s">
        <v>1100</v>
      </c>
      <c r="H272" s="126" t="s">
        <v>1848</v>
      </c>
      <c r="J272" s="126" t="s">
        <v>2198</v>
      </c>
    </row>
    <row r="273" spans="1:10">
      <c r="A273" s="126">
        <v>272</v>
      </c>
      <c r="B273" s="126" t="s">
        <v>796</v>
      </c>
      <c r="C273" s="126" t="s">
        <v>214</v>
      </c>
      <c r="D273" s="126" t="s">
        <v>1849</v>
      </c>
      <c r="E273" s="126" t="s">
        <v>1850</v>
      </c>
      <c r="F273" s="126" t="s">
        <v>1851</v>
      </c>
      <c r="G273" s="126" t="s">
        <v>804</v>
      </c>
      <c r="H273" s="126" t="s">
        <v>1852</v>
      </c>
      <c r="J273" s="126" t="s">
        <v>2198</v>
      </c>
    </row>
    <row r="274" spans="1:10">
      <c r="A274" s="126">
        <v>273</v>
      </c>
      <c r="B274" s="126" t="s">
        <v>796</v>
      </c>
      <c r="C274" s="126" t="s">
        <v>214</v>
      </c>
      <c r="D274" s="126" t="s">
        <v>1853</v>
      </c>
      <c r="E274" s="126" t="s">
        <v>1854</v>
      </c>
      <c r="F274" s="126" t="s">
        <v>1855</v>
      </c>
      <c r="G274" s="126" t="s">
        <v>1531</v>
      </c>
      <c r="H274" s="126" t="s">
        <v>1300</v>
      </c>
      <c r="J274" s="126" t="s">
        <v>2198</v>
      </c>
    </row>
    <row r="275" spans="1:10">
      <c r="A275" s="126">
        <v>274</v>
      </c>
      <c r="B275" s="126" t="s">
        <v>796</v>
      </c>
      <c r="C275" s="126" t="s">
        <v>214</v>
      </c>
      <c r="D275" s="126" t="s">
        <v>1856</v>
      </c>
      <c r="E275" s="126" t="s">
        <v>1857</v>
      </c>
      <c r="F275" s="126" t="s">
        <v>1858</v>
      </c>
      <c r="G275" s="126" t="s">
        <v>809</v>
      </c>
      <c r="J275" s="126" t="s">
        <v>2198</v>
      </c>
    </row>
    <row r="276" spans="1:10">
      <c r="A276" s="126">
        <v>275</v>
      </c>
      <c r="B276" s="126" t="s">
        <v>796</v>
      </c>
      <c r="C276" s="126" t="s">
        <v>214</v>
      </c>
      <c r="D276" s="126" t="s">
        <v>1859</v>
      </c>
      <c r="E276" s="126" t="s">
        <v>1860</v>
      </c>
      <c r="F276" s="126" t="s">
        <v>1861</v>
      </c>
      <c r="G276" s="126" t="s">
        <v>831</v>
      </c>
      <c r="H276" s="126" t="s">
        <v>1862</v>
      </c>
      <c r="J276" s="126" t="s">
        <v>2198</v>
      </c>
    </row>
    <row r="277" spans="1:10">
      <c r="A277" s="126">
        <v>276</v>
      </c>
      <c r="B277" s="126" t="s">
        <v>796</v>
      </c>
      <c r="C277" s="126" t="s">
        <v>214</v>
      </c>
      <c r="D277" s="126" t="s">
        <v>1863</v>
      </c>
      <c r="E277" s="126" t="s">
        <v>1864</v>
      </c>
      <c r="F277" s="126" t="s">
        <v>1865</v>
      </c>
      <c r="G277" s="126" t="s">
        <v>886</v>
      </c>
      <c r="H277" s="126" t="s">
        <v>1866</v>
      </c>
      <c r="J277" s="126" t="s">
        <v>2198</v>
      </c>
    </row>
    <row r="278" spans="1:10">
      <c r="A278" s="126">
        <v>277</v>
      </c>
      <c r="B278" s="126" t="s">
        <v>796</v>
      </c>
      <c r="C278" s="126" t="s">
        <v>214</v>
      </c>
      <c r="D278" s="126" t="s">
        <v>1867</v>
      </c>
      <c r="E278" s="126" t="s">
        <v>1868</v>
      </c>
      <c r="F278" s="126" t="s">
        <v>1869</v>
      </c>
      <c r="G278" s="126" t="s">
        <v>844</v>
      </c>
      <c r="H278" s="126" t="s">
        <v>1870</v>
      </c>
      <c r="J278" s="126" t="s">
        <v>2198</v>
      </c>
    </row>
    <row r="279" spans="1:10">
      <c r="A279" s="126">
        <v>278</v>
      </c>
      <c r="B279" s="126" t="s">
        <v>796</v>
      </c>
      <c r="C279" s="126" t="s">
        <v>214</v>
      </c>
      <c r="D279" s="126" t="s">
        <v>1871</v>
      </c>
      <c r="E279" s="126" t="s">
        <v>1872</v>
      </c>
      <c r="F279" s="126" t="s">
        <v>1873</v>
      </c>
      <c r="G279" s="126" t="s">
        <v>1100</v>
      </c>
      <c r="H279" s="126" t="s">
        <v>1874</v>
      </c>
      <c r="J279" s="126" t="s">
        <v>2198</v>
      </c>
    </row>
    <row r="280" spans="1:10">
      <c r="A280" s="126">
        <v>279</v>
      </c>
      <c r="B280" s="126" t="s">
        <v>796</v>
      </c>
      <c r="C280" s="126" t="s">
        <v>214</v>
      </c>
      <c r="D280" s="126" t="s">
        <v>1875</v>
      </c>
      <c r="E280" s="126" t="s">
        <v>1876</v>
      </c>
      <c r="F280" s="126" t="s">
        <v>1877</v>
      </c>
      <c r="G280" s="126" t="s">
        <v>895</v>
      </c>
      <c r="H280" s="126" t="s">
        <v>1878</v>
      </c>
      <c r="J280" s="126" t="s">
        <v>2198</v>
      </c>
    </row>
    <row r="281" spans="1:10">
      <c r="A281" s="126">
        <v>280</v>
      </c>
      <c r="B281" s="126" t="s">
        <v>796</v>
      </c>
      <c r="C281" s="126" t="s">
        <v>214</v>
      </c>
      <c r="D281" s="126" t="s">
        <v>1879</v>
      </c>
      <c r="E281" s="126" t="s">
        <v>1880</v>
      </c>
      <c r="F281" s="126" t="s">
        <v>1881</v>
      </c>
      <c r="G281" s="126" t="s">
        <v>1196</v>
      </c>
      <c r="H281" s="126" t="s">
        <v>1882</v>
      </c>
      <c r="J281" s="126" t="s">
        <v>2198</v>
      </c>
    </row>
    <row r="282" spans="1:10">
      <c r="A282" s="126">
        <v>281</v>
      </c>
      <c r="B282" s="126" t="s">
        <v>796</v>
      </c>
      <c r="C282" s="126" t="s">
        <v>214</v>
      </c>
      <c r="D282" s="126" t="s">
        <v>1883</v>
      </c>
      <c r="E282" s="126" t="s">
        <v>1884</v>
      </c>
      <c r="F282" s="126" t="s">
        <v>1885</v>
      </c>
      <c r="G282" s="126" t="s">
        <v>844</v>
      </c>
      <c r="H282" s="126" t="s">
        <v>1886</v>
      </c>
      <c r="J282" s="126" t="s">
        <v>2198</v>
      </c>
    </row>
    <row r="283" spans="1:10">
      <c r="A283" s="126">
        <v>282</v>
      </c>
      <c r="B283" s="126" t="s">
        <v>796</v>
      </c>
      <c r="C283" s="126" t="s">
        <v>214</v>
      </c>
      <c r="D283" s="126" t="s">
        <v>1887</v>
      </c>
      <c r="E283" s="126" t="s">
        <v>1888</v>
      </c>
      <c r="F283" s="126" t="s">
        <v>1889</v>
      </c>
      <c r="G283" s="126" t="s">
        <v>890</v>
      </c>
      <c r="H283" s="126" t="s">
        <v>1890</v>
      </c>
      <c r="J283" s="126" t="s">
        <v>2198</v>
      </c>
    </row>
    <row r="284" spans="1:10">
      <c r="A284" s="126">
        <v>283</v>
      </c>
      <c r="B284" s="126" t="s">
        <v>796</v>
      </c>
      <c r="C284" s="126" t="s">
        <v>214</v>
      </c>
      <c r="D284" s="126" t="s">
        <v>1891</v>
      </c>
      <c r="E284" s="126" t="s">
        <v>1892</v>
      </c>
      <c r="F284" s="126" t="s">
        <v>1893</v>
      </c>
      <c r="G284" s="126" t="s">
        <v>890</v>
      </c>
      <c r="H284" s="126" t="s">
        <v>1894</v>
      </c>
      <c r="J284" s="126" t="s">
        <v>2198</v>
      </c>
    </row>
    <row r="285" spans="1:10">
      <c r="A285" s="126">
        <v>284</v>
      </c>
      <c r="B285" s="126" t="s">
        <v>796</v>
      </c>
      <c r="C285" s="126" t="s">
        <v>214</v>
      </c>
      <c r="D285" s="126" t="s">
        <v>1895</v>
      </c>
      <c r="E285" s="126" t="s">
        <v>1896</v>
      </c>
      <c r="F285" s="126" t="s">
        <v>1897</v>
      </c>
      <c r="G285" s="126" t="s">
        <v>809</v>
      </c>
      <c r="J285" s="126" t="s">
        <v>2198</v>
      </c>
    </row>
    <row r="286" spans="1:10">
      <c r="A286" s="126">
        <v>285</v>
      </c>
      <c r="B286" s="126" t="s">
        <v>796</v>
      </c>
      <c r="C286" s="126" t="s">
        <v>214</v>
      </c>
      <c r="D286" s="126" t="s">
        <v>1898</v>
      </c>
      <c r="E286" s="126" t="s">
        <v>1899</v>
      </c>
      <c r="F286" s="126" t="s">
        <v>1900</v>
      </c>
      <c r="G286" s="126" t="s">
        <v>809</v>
      </c>
      <c r="H286" s="126" t="s">
        <v>1409</v>
      </c>
      <c r="J286" s="126" t="s">
        <v>2198</v>
      </c>
    </row>
    <row r="287" spans="1:10">
      <c r="A287" s="126">
        <v>286</v>
      </c>
      <c r="B287" s="126" t="s">
        <v>796</v>
      </c>
      <c r="C287" s="126" t="s">
        <v>214</v>
      </c>
      <c r="D287" s="126" t="s">
        <v>1901</v>
      </c>
      <c r="E287" s="126" t="s">
        <v>1902</v>
      </c>
      <c r="F287" s="126" t="s">
        <v>1903</v>
      </c>
      <c r="G287" s="126" t="s">
        <v>1196</v>
      </c>
      <c r="H287" s="126" t="s">
        <v>1904</v>
      </c>
      <c r="J287" s="126" t="s">
        <v>2198</v>
      </c>
    </row>
    <row r="288" spans="1:10">
      <c r="A288" s="126">
        <v>287</v>
      </c>
      <c r="B288" s="126" t="s">
        <v>796</v>
      </c>
      <c r="C288" s="126" t="s">
        <v>214</v>
      </c>
      <c r="D288" s="126" t="s">
        <v>1905</v>
      </c>
      <c r="E288" s="126" t="s">
        <v>1906</v>
      </c>
      <c r="F288" s="126" t="s">
        <v>1907</v>
      </c>
      <c r="G288" s="126" t="s">
        <v>1531</v>
      </c>
      <c r="H288" s="126" t="s">
        <v>1783</v>
      </c>
      <c r="J288" s="126" t="s">
        <v>2198</v>
      </c>
    </row>
    <row r="289" spans="1:10">
      <c r="A289" s="126">
        <v>288</v>
      </c>
      <c r="B289" s="126" t="s">
        <v>796</v>
      </c>
      <c r="C289" s="126" t="s">
        <v>214</v>
      </c>
      <c r="D289" s="126" t="s">
        <v>1908</v>
      </c>
      <c r="E289" s="126" t="s">
        <v>1909</v>
      </c>
      <c r="F289" s="126" t="s">
        <v>1910</v>
      </c>
      <c r="G289" s="126" t="s">
        <v>813</v>
      </c>
      <c r="J289" s="126" t="s">
        <v>2198</v>
      </c>
    </row>
    <row r="290" spans="1:10">
      <c r="A290" s="126">
        <v>289</v>
      </c>
      <c r="B290" s="126" t="s">
        <v>796</v>
      </c>
      <c r="C290" s="126" t="s">
        <v>214</v>
      </c>
      <c r="D290" s="126" t="s">
        <v>1911</v>
      </c>
      <c r="E290" s="126" t="s">
        <v>1912</v>
      </c>
      <c r="F290" s="126" t="s">
        <v>1913</v>
      </c>
      <c r="G290" s="126" t="s">
        <v>844</v>
      </c>
      <c r="J290" s="126" t="s">
        <v>2198</v>
      </c>
    </row>
    <row r="291" spans="1:10">
      <c r="A291" s="126">
        <v>290</v>
      </c>
      <c r="B291" s="126" t="s">
        <v>796</v>
      </c>
      <c r="C291" s="126" t="s">
        <v>214</v>
      </c>
      <c r="D291" s="126" t="s">
        <v>1914</v>
      </c>
      <c r="E291" s="126" t="s">
        <v>1915</v>
      </c>
      <c r="F291" s="126" t="s">
        <v>1916</v>
      </c>
      <c r="G291" s="126" t="s">
        <v>844</v>
      </c>
      <c r="H291" s="126" t="s">
        <v>1917</v>
      </c>
      <c r="J291" s="126" t="s">
        <v>2198</v>
      </c>
    </row>
    <row r="292" spans="1:10">
      <c r="A292" s="126">
        <v>291</v>
      </c>
      <c r="B292" s="126" t="s">
        <v>796</v>
      </c>
      <c r="C292" s="126" t="s">
        <v>214</v>
      </c>
      <c r="D292" s="126" t="s">
        <v>1918</v>
      </c>
      <c r="E292" s="126" t="s">
        <v>1919</v>
      </c>
      <c r="F292" s="126" t="s">
        <v>1920</v>
      </c>
      <c r="G292" s="126" t="s">
        <v>923</v>
      </c>
      <c r="H292" s="126" t="s">
        <v>1474</v>
      </c>
      <c r="J292" s="126" t="s">
        <v>2198</v>
      </c>
    </row>
    <row r="293" spans="1:10">
      <c r="A293" s="126">
        <v>292</v>
      </c>
      <c r="B293" s="126" t="s">
        <v>796</v>
      </c>
      <c r="C293" s="126" t="s">
        <v>214</v>
      </c>
      <c r="D293" s="126" t="s">
        <v>1921</v>
      </c>
      <c r="E293" s="126" t="s">
        <v>1922</v>
      </c>
      <c r="F293" s="126" t="s">
        <v>1923</v>
      </c>
      <c r="G293" s="126" t="s">
        <v>923</v>
      </c>
      <c r="J293" s="126" t="s">
        <v>2198</v>
      </c>
    </row>
    <row r="294" spans="1:10">
      <c r="A294" s="126">
        <v>293</v>
      </c>
      <c r="B294" s="126" t="s">
        <v>796</v>
      </c>
      <c r="C294" s="126" t="s">
        <v>214</v>
      </c>
      <c r="D294" s="126" t="s">
        <v>1924</v>
      </c>
      <c r="E294" s="126" t="s">
        <v>1925</v>
      </c>
      <c r="F294" s="126" t="s">
        <v>1926</v>
      </c>
      <c r="G294" s="126" t="s">
        <v>907</v>
      </c>
      <c r="J294" s="126" t="s">
        <v>2198</v>
      </c>
    </row>
    <row r="295" spans="1:10">
      <c r="A295" s="126">
        <v>294</v>
      </c>
      <c r="B295" s="126" t="s">
        <v>796</v>
      </c>
      <c r="C295" s="126" t="s">
        <v>214</v>
      </c>
      <c r="D295" s="126" t="s">
        <v>1927</v>
      </c>
      <c r="E295" s="126" t="s">
        <v>1928</v>
      </c>
      <c r="F295" s="126" t="s">
        <v>1929</v>
      </c>
      <c r="G295" s="126" t="s">
        <v>857</v>
      </c>
      <c r="H295" s="126" t="s">
        <v>1930</v>
      </c>
      <c r="J295" s="126" t="s">
        <v>2198</v>
      </c>
    </row>
    <row r="296" spans="1:10">
      <c r="A296" s="126">
        <v>295</v>
      </c>
      <c r="B296" s="126" t="s">
        <v>796</v>
      </c>
      <c r="C296" s="126" t="s">
        <v>214</v>
      </c>
      <c r="D296" s="126" t="s">
        <v>1931</v>
      </c>
      <c r="E296" s="126" t="s">
        <v>1932</v>
      </c>
      <c r="F296" s="126" t="s">
        <v>1933</v>
      </c>
      <c r="G296" s="126" t="s">
        <v>1934</v>
      </c>
      <c r="H296" s="126" t="s">
        <v>1935</v>
      </c>
      <c r="J296" s="126" t="s">
        <v>2198</v>
      </c>
    </row>
    <row r="297" spans="1:10">
      <c r="A297" s="126">
        <v>296</v>
      </c>
      <c r="B297" s="126" t="s">
        <v>796</v>
      </c>
      <c r="C297" s="126" t="s">
        <v>214</v>
      </c>
      <c r="D297" s="126" t="s">
        <v>1936</v>
      </c>
      <c r="E297" s="126" t="s">
        <v>1937</v>
      </c>
      <c r="F297" s="126" t="s">
        <v>1938</v>
      </c>
      <c r="G297" s="126" t="s">
        <v>813</v>
      </c>
      <c r="J297" s="126" t="s">
        <v>2198</v>
      </c>
    </row>
    <row r="298" spans="1:10">
      <c r="A298" s="126">
        <v>297</v>
      </c>
      <c r="B298" s="126" t="s">
        <v>796</v>
      </c>
      <c r="C298" s="126" t="s">
        <v>214</v>
      </c>
      <c r="D298" s="126" t="s">
        <v>1939</v>
      </c>
      <c r="E298" s="126" t="s">
        <v>1940</v>
      </c>
      <c r="F298" s="126" t="s">
        <v>1941</v>
      </c>
      <c r="G298" s="126" t="s">
        <v>823</v>
      </c>
      <c r="J298" s="126" t="s">
        <v>2198</v>
      </c>
    </row>
    <row r="299" spans="1:10">
      <c r="A299" s="126">
        <v>298</v>
      </c>
      <c r="B299" s="126" t="s">
        <v>796</v>
      </c>
      <c r="C299" s="126" t="s">
        <v>214</v>
      </c>
      <c r="D299" s="126" t="s">
        <v>1942</v>
      </c>
      <c r="E299" s="126" t="s">
        <v>1943</v>
      </c>
      <c r="F299" s="126" t="s">
        <v>1944</v>
      </c>
      <c r="G299" s="126" t="s">
        <v>923</v>
      </c>
      <c r="J299" s="126" t="s">
        <v>2198</v>
      </c>
    </row>
    <row r="300" spans="1:10">
      <c r="A300" s="126">
        <v>299</v>
      </c>
      <c r="B300" s="126" t="s">
        <v>796</v>
      </c>
      <c r="C300" s="126" t="s">
        <v>214</v>
      </c>
      <c r="D300" s="126" t="s">
        <v>1945</v>
      </c>
      <c r="E300" s="126" t="s">
        <v>1946</v>
      </c>
      <c r="F300" s="126" t="s">
        <v>1947</v>
      </c>
      <c r="G300" s="126" t="s">
        <v>813</v>
      </c>
      <c r="H300" s="126" t="s">
        <v>1948</v>
      </c>
      <c r="J300" s="126" t="s">
        <v>2198</v>
      </c>
    </row>
    <row r="301" spans="1:10">
      <c r="A301" s="126">
        <v>300</v>
      </c>
      <c r="B301" s="126" t="s">
        <v>796</v>
      </c>
      <c r="C301" s="126" t="s">
        <v>214</v>
      </c>
      <c r="D301" s="126" t="s">
        <v>1949</v>
      </c>
      <c r="E301" s="126" t="s">
        <v>1950</v>
      </c>
      <c r="F301" s="126" t="s">
        <v>1951</v>
      </c>
      <c r="G301" s="126" t="s">
        <v>857</v>
      </c>
      <c r="H301" s="126" t="s">
        <v>1952</v>
      </c>
      <c r="J301" s="126" t="s">
        <v>2198</v>
      </c>
    </row>
    <row r="302" spans="1:10">
      <c r="A302" s="126">
        <v>301</v>
      </c>
      <c r="B302" s="126" t="s">
        <v>796</v>
      </c>
      <c r="C302" s="126" t="s">
        <v>214</v>
      </c>
      <c r="D302" s="126" t="s">
        <v>1953</v>
      </c>
      <c r="E302" s="126" t="s">
        <v>1954</v>
      </c>
      <c r="F302" s="126" t="s">
        <v>1955</v>
      </c>
      <c r="G302" s="126" t="s">
        <v>1614</v>
      </c>
      <c r="J302" s="126" t="s">
        <v>2198</v>
      </c>
    </row>
    <row r="303" spans="1:10">
      <c r="A303" s="126">
        <v>302</v>
      </c>
      <c r="B303" s="126" t="s">
        <v>796</v>
      </c>
      <c r="C303" s="126" t="s">
        <v>214</v>
      </c>
      <c r="D303" s="126" t="s">
        <v>1956</v>
      </c>
      <c r="E303" s="126" t="s">
        <v>1957</v>
      </c>
      <c r="F303" s="126" t="s">
        <v>1958</v>
      </c>
      <c r="G303" s="126" t="s">
        <v>895</v>
      </c>
      <c r="H303" s="126" t="s">
        <v>1959</v>
      </c>
      <c r="J303" s="126" t="s">
        <v>2198</v>
      </c>
    </row>
    <row r="304" spans="1:10">
      <c r="A304" s="126">
        <v>303</v>
      </c>
      <c r="B304" s="126" t="s">
        <v>796</v>
      </c>
      <c r="C304" s="126" t="s">
        <v>214</v>
      </c>
      <c r="D304" s="126" t="s">
        <v>1960</v>
      </c>
      <c r="E304" s="126" t="s">
        <v>1961</v>
      </c>
      <c r="F304" s="126" t="s">
        <v>1962</v>
      </c>
      <c r="G304" s="126" t="s">
        <v>912</v>
      </c>
      <c r="J304" s="126" t="s">
        <v>2198</v>
      </c>
    </row>
    <row r="305" spans="1:10">
      <c r="A305" s="126">
        <v>304</v>
      </c>
      <c r="B305" s="126" t="s">
        <v>796</v>
      </c>
      <c r="C305" s="126" t="s">
        <v>214</v>
      </c>
      <c r="D305" s="126" t="s">
        <v>1963</v>
      </c>
      <c r="E305" s="126" t="s">
        <v>1964</v>
      </c>
      <c r="F305" s="126" t="s">
        <v>1965</v>
      </c>
      <c r="G305" s="126" t="s">
        <v>813</v>
      </c>
      <c r="J305" s="126" t="s">
        <v>2198</v>
      </c>
    </row>
    <row r="306" spans="1:10">
      <c r="A306" s="126">
        <v>305</v>
      </c>
      <c r="B306" s="126" t="s">
        <v>796</v>
      </c>
      <c r="C306" s="126" t="s">
        <v>214</v>
      </c>
      <c r="D306" s="126" t="s">
        <v>1966</v>
      </c>
      <c r="E306" s="126" t="s">
        <v>1967</v>
      </c>
      <c r="F306" s="126" t="s">
        <v>1968</v>
      </c>
      <c r="G306" s="126" t="s">
        <v>844</v>
      </c>
      <c r="H306" s="126" t="s">
        <v>1664</v>
      </c>
      <c r="J306" s="126" t="s">
        <v>2198</v>
      </c>
    </row>
    <row r="307" spans="1:10">
      <c r="A307" s="126">
        <v>306</v>
      </c>
      <c r="B307" s="126" t="s">
        <v>796</v>
      </c>
      <c r="C307" s="126" t="s">
        <v>214</v>
      </c>
      <c r="D307" s="126" t="s">
        <v>1969</v>
      </c>
      <c r="E307" s="126" t="s">
        <v>1970</v>
      </c>
      <c r="F307" s="126" t="s">
        <v>1971</v>
      </c>
      <c r="G307" s="126" t="s">
        <v>823</v>
      </c>
      <c r="H307" s="126" t="s">
        <v>1972</v>
      </c>
      <c r="J307" s="126" t="s">
        <v>2198</v>
      </c>
    </row>
    <row r="308" spans="1:10">
      <c r="A308" s="126">
        <v>307</v>
      </c>
      <c r="B308" s="126" t="s">
        <v>796</v>
      </c>
      <c r="C308" s="126" t="s">
        <v>214</v>
      </c>
      <c r="D308" s="126" t="s">
        <v>1973</v>
      </c>
      <c r="E308" s="126" t="s">
        <v>1974</v>
      </c>
      <c r="F308" s="126" t="s">
        <v>1975</v>
      </c>
      <c r="G308" s="126" t="s">
        <v>895</v>
      </c>
      <c r="H308" s="126" t="s">
        <v>1363</v>
      </c>
      <c r="J308" s="126" t="s">
        <v>2198</v>
      </c>
    </row>
    <row r="309" spans="1:10">
      <c r="A309" s="126">
        <v>308</v>
      </c>
      <c r="B309" s="126" t="s">
        <v>796</v>
      </c>
      <c r="C309" s="126" t="s">
        <v>214</v>
      </c>
      <c r="D309" s="126" t="s">
        <v>1976</v>
      </c>
      <c r="E309" s="126" t="s">
        <v>1977</v>
      </c>
      <c r="F309" s="126" t="s">
        <v>1978</v>
      </c>
      <c r="G309" s="126" t="s">
        <v>823</v>
      </c>
      <c r="H309" s="126" t="s">
        <v>1363</v>
      </c>
      <c r="J309" s="126" t="s">
        <v>2198</v>
      </c>
    </row>
    <row r="310" spans="1:10">
      <c r="A310" s="126">
        <v>309</v>
      </c>
      <c r="B310" s="126" t="s">
        <v>796</v>
      </c>
      <c r="C310" s="126" t="s">
        <v>214</v>
      </c>
      <c r="D310" s="126" t="s">
        <v>1979</v>
      </c>
      <c r="E310" s="126" t="s">
        <v>1980</v>
      </c>
      <c r="F310" s="126" t="s">
        <v>1981</v>
      </c>
      <c r="G310" s="126" t="s">
        <v>844</v>
      </c>
      <c r="H310" s="126" t="s">
        <v>1038</v>
      </c>
      <c r="J310" s="126" t="s">
        <v>2198</v>
      </c>
    </row>
    <row r="311" spans="1:10">
      <c r="A311" s="126">
        <v>310</v>
      </c>
      <c r="B311" s="126" t="s">
        <v>796</v>
      </c>
      <c r="C311" s="126" t="s">
        <v>214</v>
      </c>
      <c r="D311" s="126" t="s">
        <v>1982</v>
      </c>
      <c r="E311" s="126" t="s">
        <v>1983</v>
      </c>
      <c r="F311" s="126" t="s">
        <v>1984</v>
      </c>
      <c r="G311" s="126" t="s">
        <v>1985</v>
      </c>
      <c r="J311" s="126" t="s">
        <v>2198</v>
      </c>
    </row>
    <row r="312" spans="1:10">
      <c r="A312" s="126">
        <v>311</v>
      </c>
      <c r="B312" s="126" t="s">
        <v>796</v>
      </c>
      <c r="C312" s="126" t="s">
        <v>214</v>
      </c>
      <c r="D312" s="126" t="s">
        <v>1986</v>
      </c>
      <c r="E312" s="126" t="s">
        <v>1987</v>
      </c>
      <c r="F312" s="126" t="s">
        <v>1988</v>
      </c>
      <c r="G312" s="126" t="s">
        <v>890</v>
      </c>
      <c r="J312" s="126" t="s">
        <v>2198</v>
      </c>
    </row>
    <row r="313" spans="1:10">
      <c r="A313" s="126">
        <v>312</v>
      </c>
      <c r="B313" s="126" t="s">
        <v>796</v>
      </c>
      <c r="C313" s="126" t="s">
        <v>214</v>
      </c>
      <c r="D313" s="126" t="s">
        <v>1989</v>
      </c>
      <c r="E313" s="126" t="s">
        <v>1990</v>
      </c>
      <c r="F313" s="126" t="s">
        <v>1991</v>
      </c>
      <c r="G313" s="126" t="s">
        <v>1009</v>
      </c>
      <c r="H313" s="126" t="s">
        <v>1992</v>
      </c>
      <c r="J313" s="126" t="s">
        <v>2198</v>
      </c>
    </row>
    <row r="314" spans="1:10">
      <c r="A314" s="126">
        <v>313</v>
      </c>
      <c r="B314" s="126" t="s">
        <v>796</v>
      </c>
      <c r="C314" s="126" t="s">
        <v>214</v>
      </c>
      <c r="D314" s="126" t="s">
        <v>1993</v>
      </c>
      <c r="E314" s="126" t="s">
        <v>1994</v>
      </c>
      <c r="F314" s="126" t="s">
        <v>1995</v>
      </c>
      <c r="G314" s="126" t="s">
        <v>1009</v>
      </c>
      <c r="J314" s="126" t="s">
        <v>2198</v>
      </c>
    </row>
    <row r="315" spans="1:10">
      <c r="A315" s="126">
        <v>314</v>
      </c>
      <c r="B315" s="126" t="s">
        <v>796</v>
      </c>
      <c r="C315" s="126" t="s">
        <v>214</v>
      </c>
      <c r="D315" s="126" t="s">
        <v>1996</v>
      </c>
      <c r="E315" s="126" t="s">
        <v>1997</v>
      </c>
      <c r="F315" s="126" t="s">
        <v>1998</v>
      </c>
      <c r="G315" s="126" t="s">
        <v>809</v>
      </c>
      <c r="H315" s="126" t="s">
        <v>1999</v>
      </c>
      <c r="J315" s="126" t="s">
        <v>2198</v>
      </c>
    </row>
    <row r="316" spans="1:10">
      <c r="A316" s="126">
        <v>315</v>
      </c>
      <c r="B316" s="126" t="s">
        <v>796</v>
      </c>
      <c r="C316" s="126" t="s">
        <v>214</v>
      </c>
      <c r="D316" s="126" t="s">
        <v>2000</v>
      </c>
      <c r="E316" s="126" t="s">
        <v>2001</v>
      </c>
      <c r="F316" s="126" t="s">
        <v>2002</v>
      </c>
      <c r="G316" s="126" t="s">
        <v>907</v>
      </c>
      <c r="J316" s="126" t="s">
        <v>2198</v>
      </c>
    </row>
    <row r="317" spans="1:10">
      <c r="A317" s="126">
        <v>316</v>
      </c>
      <c r="B317" s="126" t="s">
        <v>796</v>
      </c>
      <c r="C317" s="126" t="s">
        <v>214</v>
      </c>
      <c r="D317" s="126" t="s">
        <v>2003</v>
      </c>
      <c r="E317" s="126" t="s">
        <v>2004</v>
      </c>
      <c r="F317" s="126" t="s">
        <v>2005</v>
      </c>
      <c r="G317" s="126" t="s">
        <v>1050</v>
      </c>
      <c r="H317" s="126" t="s">
        <v>2006</v>
      </c>
      <c r="J317" s="126" t="s">
        <v>2198</v>
      </c>
    </row>
    <row r="318" spans="1:10">
      <c r="A318" s="126">
        <v>317</v>
      </c>
      <c r="B318" s="126" t="s">
        <v>796</v>
      </c>
      <c r="C318" s="126" t="s">
        <v>214</v>
      </c>
      <c r="D318" s="126" t="s">
        <v>2007</v>
      </c>
      <c r="E318" s="126" t="s">
        <v>2008</v>
      </c>
      <c r="F318" s="126" t="s">
        <v>2009</v>
      </c>
      <c r="G318" s="126" t="s">
        <v>907</v>
      </c>
      <c r="J318" s="126" t="s">
        <v>2198</v>
      </c>
    </row>
    <row r="319" spans="1:10">
      <c r="A319" s="126">
        <v>318</v>
      </c>
      <c r="B319" s="126" t="s">
        <v>796</v>
      </c>
      <c r="C319" s="126" t="s">
        <v>214</v>
      </c>
      <c r="D319" s="126" t="s">
        <v>2010</v>
      </c>
      <c r="E319" s="126" t="s">
        <v>2011</v>
      </c>
      <c r="F319" s="126" t="s">
        <v>2012</v>
      </c>
      <c r="G319" s="126" t="s">
        <v>890</v>
      </c>
      <c r="H319" s="126" t="s">
        <v>2013</v>
      </c>
      <c r="J319" s="126" t="s">
        <v>2198</v>
      </c>
    </row>
    <row r="320" spans="1:10">
      <c r="A320" s="126">
        <v>319</v>
      </c>
      <c r="B320" s="126" t="s">
        <v>796</v>
      </c>
      <c r="C320" s="126" t="s">
        <v>214</v>
      </c>
      <c r="D320" s="126" t="s">
        <v>2014</v>
      </c>
      <c r="E320" s="126" t="s">
        <v>2015</v>
      </c>
      <c r="F320" s="126" t="s">
        <v>2016</v>
      </c>
      <c r="G320" s="126" t="s">
        <v>907</v>
      </c>
      <c r="H320" s="126" t="s">
        <v>2017</v>
      </c>
      <c r="J320" s="126" t="s">
        <v>2198</v>
      </c>
    </row>
    <row r="321" spans="1:10">
      <c r="A321" s="126">
        <v>320</v>
      </c>
      <c r="B321" s="126" t="s">
        <v>796</v>
      </c>
      <c r="C321" s="126" t="s">
        <v>214</v>
      </c>
      <c r="D321" s="126" t="s">
        <v>2018</v>
      </c>
      <c r="E321" s="126" t="s">
        <v>2019</v>
      </c>
      <c r="F321" s="126" t="s">
        <v>2020</v>
      </c>
      <c r="G321" s="126" t="s">
        <v>973</v>
      </c>
      <c r="H321" s="126" t="s">
        <v>1135</v>
      </c>
      <c r="J321" s="126" t="s">
        <v>2198</v>
      </c>
    </row>
    <row r="322" spans="1:10">
      <c r="A322" s="126">
        <v>321</v>
      </c>
      <c r="B322" s="126" t="s">
        <v>796</v>
      </c>
      <c r="C322" s="126" t="s">
        <v>214</v>
      </c>
      <c r="D322" s="126" t="s">
        <v>2021</v>
      </c>
      <c r="E322" s="126" t="s">
        <v>2022</v>
      </c>
      <c r="F322" s="126" t="s">
        <v>2023</v>
      </c>
      <c r="G322" s="126" t="s">
        <v>907</v>
      </c>
      <c r="H322" s="126" t="s">
        <v>2024</v>
      </c>
      <c r="J322" s="126" t="s">
        <v>2198</v>
      </c>
    </row>
    <row r="323" spans="1:10">
      <c r="A323" s="126">
        <v>322</v>
      </c>
      <c r="B323" s="126" t="s">
        <v>796</v>
      </c>
      <c r="C323" s="126" t="s">
        <v>214</v>
      </c>
      <c r="D323" s="126" t="s">
        <v>2025</v>
      </c>
      <c r="E323" s="126" t="s">
        <v>2026</v>
      </c>
      <c r="F323" s="126" t="s">
        <v>2027</v>
      </c>
      <c r="G323" s="126" t="s">
        <v>809</v>
      </c>
      <c r="H323" s="126" t="s">
        <v>2028</v>
      </c>
      <c r="J323" s="126" t="s">
        <v>2198</v>
      </c>
    </row>
    <row r="324" spans="1:10">
      <c r="A324" s="126">
        <v>323</v>
      </c>
      <c r="B324" s="126" t="s">
        <v>796</v>
      </c>
      <c r="C324" s="126" t="s">
        <v>214</v>
      </c>
      <c r="D324" s="126" t="s">
        <v>2029</v>
      </c>
      <c r="E324" s="126" t="s">
        <v>2030</v>
      </c>
      <c r="F324" s="126" t="s">
        <v>2031</v>
      </c>
      <c r="G324" s="126" t="s">
        <v>809</v>
      </c>
      <c r="J324" s="126" t="s">
        <v>2198</v>
      </c>
    </row>
    <row r="325" spans="1:10">
      <c r="A325" s="126">
        <v>324</v>
      </c>
      <c r="B325" s="126" t="s">
        <v>796</v>
      </c>
      <c r="C325" s="126" t="s">
        <v>214</v>
      </c>
      <c r="D325" s="126" t="s">
        <v>2032</v>
      </c>
      <c r="E325" s="126" t="s">
        <v>2033</v>
      </c>
      <c r="F325" s="126" t="s">
        <v>2034</v>
      </c>
      <c r="G325" s="126" t="s">
        <v>1009</v>
      </c>
      <c r="J325" s="126" t="s">
        <v>2198</v>
      </c>
    </row>
    <row r="326" spans="1:10">
      <c r="A326" s="126">
        <v>325</v>
      </c>
      <c r="B326" s="126" t="s">
        <v>796</v>
      </c>
      <c r="C326" s="126" t="s">
        <v>214</v>
      </c>
      <c r="D326" s="126" t="s">
        <v>2035</v>
      </c>
      <c r="E326" s="126" t="s">
        <v>2036</v>
      </c>
      <c r="F326" s="126" t="s">
        <v>2037</v>
      </c>
      <c r="G326" s="126" t="s">
        <v>1009</v>
      </c>
      <c r="H326" s="126" t="s">
        <v>2038</v>
      </c>
      <c r="J326" s="126" t="s">
        <v>2198</v>
      </c>
    </row>
    <row r="327" spans="1:10">
      <c r="A327" s="126">
        <v>326</v>
      </c>
      <c r="B327" s="126" t="s">
        <v>796</v>
      </c>
      <c r="C327" s="126" t="s">
        <v>214</v>
      </c>
      <c r="D327" s="126" t="s">
        <v>2039</v>
      </c>
      <c r="E327" s="126" t="s">
        <v>2040</v>
      </c>
      <c r="F327" s="126" t="s">
        <v>2041</v>
      </c>
      <c r="G327" s="126" t="s">
        <v>844</v>
      </c>
      <c r="J327" s="126" t="s">
        <v>2198</v>
      </c>
    </row>
    <row r="328" spans="1:10">
      <c r="A328" s="126">
        <v>327</v>
      </c>
      <c r="B328" s="126" t="s">
        <v>796</v>
      </c>
      <c r="C328" s="126" t="s">
        <v>214</v>
      </c>
      <c r="D328" s="126" t="s">
        <v>2042</v>
      </c>
      <c r="E328" s="126" t="s">
        <v>2043</v>
      </c>
      <c r="F328" s="126" t="s">
        <v>2044</v>
      </c>
      <c r="G328" s="126" t="s">
        <v>823</v>
      </c>
      <c r="J328" s="126" t="s">
        <v>2198</v>
      </c>
    </row>
    <row r="329" spans="1:10">
      <c r="A329" s="126">
        <v>328</v>
      </c>
      <c r="B329" s="126" t="s">
        <v>796</v>
      </c>
      <c r="C329" s="126" t="s">
        <v>214</v>
      </c>
      <c r="D329" s="126" t="s">
        <v>2045</v>
      </c>
      <c r="E329" s="126" t="s">
        <v>2046</v>
      </c>
      <c r="F329" s="126" t="s">
        <v>2047</v>
      </c>
      <c r="G329" s="126" t="s">
        <v>1087</v>
      </c>
      <c r="H329" s="126" t="s">
        <v>2048</v>
      </c>
      <c r="J329" s="126" t="s">
        <v>2198</v>
      </c>
    </row>
    <row r="330" spans="1:10">
      <c r="A330" s="126">
        <v>329</v>
      </c>
      <c r="B330" s="126" t="s">
        <v>796</v>
      </c>
      <c r="C330" s="126" t="s">
        <v>214</v>
      </c>
      <c r="D330" s="126" t="s">
        <v>2049</v>
      </c>
      <c r="E330" s="126" t="s">
        <v>2050</v>
      </c>
      <c r="F330" s="126" t="s">
        <v>2051</v>
      </c>
      <c r="G330" s="126" t="s">
        <v>912</v>
      </c>
      <c r="J330" s="126" t="s">
        <v>2198</v>
      </c>
    </row>
    <row r="331" spans="1:10">
      <c r="A331" s="126">
        <v>330</v>
      </c>
      <c r="B331" s="126" t="s">
        <v>796</v>
      </c>
      <c r="C331" s="126" t="s">
        <v>214</v>
      </c>
      <c r="D331" s="126" t="s">
        <v>2052</v>
      </c>
      <c r="E331" s="126" t="s">
        <v>2053</v>
      </c>
      <c r="F331" s="126" t="s">
        <v>2054</v>
      </c>
      <c r="G331" s="126" t="s">
        <v>2055</v>
      </c>
      <c r="J331" s="126" t="s">
        <v>2198</v>
      </c>
    </row>
    <row r="332" spans="1:10">
      <c r="A332" s="126">
        <v>331</v>
      </c>
      <c r="B332" s="126" t="s">
        <v>796</v>
      </c>
      <c r="C332" s="126" t="s">
        <v>214</v>
      </c>
      <c r="D332" s="126" t="s">
        <v>2056</v>
      </c>
      <c r="E332" s="126" t="s">
        <v>2057</v>
      </c>
      <c r="F332" s="126" t="s">
        <v>2058</v>
      </c>
      <c r="G332" s="126" t="s">
        <v>912</v>
      </c>
      <c r="H332" s="126" t="s">
        <v>2059</v>
      </c>
      <c r="J332" s="126" t="s">
        <v>2198</v>
      </c>
    </row>
    <row r="333" spans="1:10">
      <c r="A333" s="126">
        <v>332</v>
      </c>
      <c r="B333" s="126" t="s">
        <v>796</v>
      </c>
      <c r="C333" s="126" t="s">
        <v>214</v>
      </c>
      <c r="D333" s="126" t="s">
        <v>2060</v>
      </c>
      <c r="E333" s="126" t="s">
        <v>2061</v>
      </c>
      <c r="F333" s="126" t="s">
        <v>2062</v>
      </c>
      <c r="G333" s="126" t="s">
        <v>1087</v>
      </c>
      <c r="H333" s="126" t="s">
        <v>2063</v>
      </c>
      <c r="J333" s="126" t="s">
        <v>2198</v>
      </c>
    </row>
    <row r="334" spans="1:10">
      <c r="A334" s="126">
        <v>333</v>
      </c>
      <c r="B334" s="126" t="s">
        <v>796</v>
      </c>
      <c r="C334" s="126" t="s">
        <v>214</v>
      </c>
      <c r="D334" s="126" t="s">
        <v>2064</v>
      </c>
      <c r="E334" s="126" t="s">
        <v>2065</v>
      </c>
      <c r="F334" s="126" t="s">
        <v>2066</v>
      </c>
      <c r="G334" s="126" t="s">
        <v>895</v>
      </c>
      <c r="J334" s="126" t="s">
        <v>2198</v>
      </c>
    </row>
    <row r="335" spans="1:10">
      <c r="A335" s="126">
        <v>334</v>
      </c>
      <c r="B335" s="126" t="s">
        <v>796</v>
      </c>
      <c r="C335" s="126" t="s">
        <v>214</v>
      </c>
      <c r="D335" s="126" t="s">
        <v>2067</v>
      </c>
      <c r="E335" s="126" t="s">
        <v>2068</v>
      </c>
      <c r="F335" s="126" t="s">
        <v>2069</v>
      </c>
      <c r="G335" s="126" t="s">
        <v>823</v>
      </c>
      <c r="H335" s="126" t="s">
        <v>2070</v>
      </c>
      <c r="J335" s="126" t="s">
        <v>2198</v>
      </c>
    </row>
    <row r="336" spans="1:10">
      <c r="A336" s="126">
        <v>335</v>
      </c>
      <c r="B336" s="126" t="s">
        <v>796</v>
      </c>
      <c r="C336" s="126" t="s">
        <v>214</v>
      </c>
      <c r="D336" s="126" t="s">
        <v>2071</v>
      </c>
      <c r="E336" s="126" t="s">
        <v>2072</v>
      </c>
      <c r="F336" s="126" t="s">
        <v>2073</v>
      </c>
      <c r="G336" s="126" t="s">
        <v>857</v>
      </c>
      <c r="H336" s="126" t="s">
        <v>2074</v>
      </c>
      <c r="J336" s="126" t="s">
        <v>2198</v>
      </c>
    </row>
    <row r="337" spans="1:10">
      <c r="A337" s="126">
        <v>336</v>
      </c>
      <c r="B337" s="126" t="s">
        <v>796</v>
      </c>
      <c r="C337" s="126" t="s">
        <v>214</v>
      </c>
      <c r="D337" s="126" t="s">
        <v>2075</v>
      </c>
      <c r="E337" s="126" t="s">
        <v>2076</v>
      </c>
      <c r="F337" s="126" t="s">
        <v>2077</v>
      </c>
      <c r="G337" s="126" t="s">
        <v>877</v>
      </c>
      <c r="H337" s="126" t="s">
        <v>2078</v>
      </c>
      <c r="J337" s="126" t="s">
        <v>2198</v>
      </c>
    </row>
    <row r="338" spans="1:10">
      <c r="A338" s="126">
        <v>337</v>
      </c>
      <c r="B338" s="126" t="s">
        <v>796</v>
      </c>
      <c r="C338" s="126" t="s">
        <v>214</v>
      </c>
      <c r="D338" s="126" t="s">
        <v>2079</v>
      </c>
      <c r="E338" s="126" t="s">
        <v>2080</v>
      </c>
      <c r="F338" s="126" t="s">
        <v>2081</v>
      </c>
      <c r="G338" s="126" t="s">
        <v>2082</v>
      </c>
      <c r="H338" s="126" t="s">
        <v>2083</v>
      </c>
      <c r="J338" s="126" t="s">
        <v>2198</v>
      </c>
    </row>
    <row r="339" spans="1:10">
      <c r="A339" s="126">
        <v>338</v>
      </c>
      <c r="B339" s="126" t="s">
        <v>796</v>
      </c>
      <c r="C339" s="126" t="s">
        <v>214</v>
      </c>
      <c r="D339" s="126" t="s">
        <v>2084</v>
      </c>
      <c r="E339" s="126" t="s">
        <v>2085</v>
      </c>
      <c r="F339" s="126" t="s">
        <v>2086</v>
      </c>
      <c r="G339" s="126" t="s">
        <v>2087</v>
      </c>
      <c r="H339" s="126" t="s">
        <v>2088</v>
      </c>
      <c r="J339" s="126" t="s">
        <v>2198</v>
      </c>
    </row>
    <row r="340" spans="1:10">
      <c r="A340" s="126">
        <v>339</v>
      </c>
      <c r="B340" s="126" t="s">
        <v>796</v>
      </c>
      <c r="C340" s="126" t="s">
        <v>214</v>
      </c>
      <c r="D340" s="126" t="s">
        <v>2089</v>
      </c>
      <c r="E340" s="126" t="s">
        <v>2090</v>
      </c>
      <c r="F340" s="126" t="s">
        <v>2086</v>
      </c>
      <c r="G340" s="126" t="s">
        <v>2091</v>
      </c>
      <c r="J340" s="126" t="s">
        <v>2198</v>
      </c>
    </row>
    <row r="341" spans="1:10">
      <c r="A341" s="126">
        <v>340</v>
      </c>
      <c r="B341" s="126" t="s">
        <v>796</v>
      </c>
      <c r="C341" s="126" t="s">
        <v>214</v>
      </c>
      <c r="D341" s="126" t="s">
        <v>2092</v>
      </c>
      <c r="E341" s="126" t="s">
        <v>2093</v>
      </c>
      <c r="F341" s="126" t="s">
        <v>2094</v>
      </c>
      <c r="G341" s="126" t="s">
        <v>895</v>
      </c>
      <c r="H341" s="126" t="s">
        <v>2095</v>
      </c>
      <c r="J341" s="126" t="s">
        <v>2198</v>
      </c>
    </row>
    <row r="342" spans="1:10">
      <c r="A342" s="126">
        <v>341</v>
      </c>
      <c r="B342" s="126" t="s">
        <v>796</v>
      </c>
      <c r="C342" s="126" t="s">
        <v>214</v>
      </c>
      <c r="D342" s="126" t="s">
        <v>2096</v>
      </c>
      <c r="E342" s="126" t="s">
        <v>2097</v>
      </c>
      <c r="F342" s="126" t="s">
        <v>2098</v>
      </c>
      <c r="G342" s="126" t="s">
        <v>2099</v>
      </c>
      <c r="J342" s="126" t="s">
        <v>2198</v>
      </c>
    </row>
    <row r="343" spans="1:10">
      <c r="A343" s="126">
        <v>342</v>
      </c>
      <c r="B343" s="126" t="s">
        <v>796</v>
      </c>
      <c r="C343" s="126" t="s">
        <v>214</v>
      </c>
      <c r="D343" s="126" t="s">
        <v>2100</v>
      </c>
      <c r="E343" s="126" t="s">
        <v>2101</v>
      </c>
      <c r="F343" s="126" t="s">
        <v>799</v>
      </c>
      <c r="G343" s="126" t="s">
        <v>2102</v>
      </c>
      <c r="H343" s="126" t="s">
        <v>805</v>
      </c>
      <c r="J343" s="126" t="s">
        <v>2198</v>
      </c>
    </row>
    <row r="344" spans="1:10">
      <c r="A344" s="126">
        <v>343</v>
      </c>
      <c r="B344" s="126" t="s">
        <v>796</v>
      </c>
      <c r="C344" s="126" t="s">
        <v>214</v>
      </c>
      <c r="D344" s="126" t="s">
        <v>2103</v>
      </c>
      <c r="E344" s="126" t="s">
        <v>2104</v>
      </c>
      <c r="F344" s="126" t="s">
        <v>2105</v>
      </c>
      <c r="G344" s="126" t="s">
        <v>923</v>
      </c>
      <c r="H344" s="126" t="s">
        <v>2106</v>
      </c>
      <c r="J344" s="126" t="s">
        <v>2198</v>
      </c>
    </row>
    <row r="345" spans="1:10">
      <c r="A345" s="126">
        <v>344</v>
      </c>
      <c r="B345" s="126" t="s">
        <v>796</v>
      </c>
      <c r="C345" s="126" t="s">
        <v>214</v>
      </c>
      <c r="D345" s="126" t="s">
        <v>2107</v>
      </c>
      <c r="E345" s="126" t="s">
        <v>2108</v>
      </c>
      <c r="F345" s="126" t="s">
        <v>2109</v>
      </c>
      <c r="G345" s="126" t="s">
        <v>2110</v>
      </c>
      <c r="H345" s="126" t="s">
        <v>1146</v>
      </c>
      <c r="J345" s="126" t="s">
        <v>2198</v>
      </c>
    </row>
    <row r="346" spans="1:10">
      <c r="A346" s="126">
        <v>345</v>
      </c>
      <c r="B346" s="126" t="s">
        <v>796</v>
      </c>
      <c r="C346" s="126" t="s">
        <v>214</v>
      </c>
      <c r="D346" s="126" t="s">
        <v>2111</v>
      </c>
      <c r="E346" s="126" t="s">
        <v>2112</v>
      </c>
      <c r="F346" s="126" t="s">
        <v>2113</v>
      </c>
      <c r="G346" s="126" t="s">
        <v>963</v>
      </c>
      <c r="J346" s="126" t="s">
        <v>2198</v>
      </c>
    </row>
    <row r="347" spans="1:10">
      <c r="A347" s="126">
        <v>346</v>
      </c>
      <c r="B347" s="126" t="s">
        <v>796</v>
      </c>
      <c r="C347" s="126" t="s">
        <v>214</v>
      </c>
      <c r="D347" s="126" t="s">
        <v>2114</v>
      </c>
      <c r="E347" s="126" t="s">
        <v>2115</v>
      </c>
      <c r="F347" s="126" t="s">
        <v>2116</v>
      </c>
      <c r="G347" s="126" t="s">
        <v>1191</v>
      </c>
      <c r="H347" s="126" t="s">
        <v>2117</v>
      </c>
      <c r="J347" s="126" t="s">
        <v>2198</v>
      </c>
    </row>
    <row r="348" spans="1:10">
      <c r="A348" s="126">
        <v>347</v>
      </c>
      <c r="B348" s="126" t="s">
        <v>796</v>
      </c>
      <c r="C348" s="126" t="s">
        <v>214</v>
      </c>
      <c r="D348" s="126" t="s">
        <v>2118</v>
      </c>
      <c r="E348" s="126" t="s">
        <v>2119</v>
      </c>
      <c r="F348" s="126" t="s">
        <v>2120</v>
      </c>
      <c r="G348" s="126" t="s">
        <v>2121</v>
      </c>
      <c r="H348" s="126" t="s">
        <v>2122</v>
      </c>
      <c r="J348" s="126" t="s">
        <v>2198</v>
      </c>
    </row>
    <row r="349" spans="1:10">
      <c r="A349" s="126">
        <v>348</v>
      </c>
      <c r="B349" s="126" t="s">
        <v>796</v>
      </c>
      <c r="C349" s="126" t="s">
        <v>214</v>
      </c>
      <c r="D349" s="126" t="s">
        <v>2123</v>
      </c>
      <c r="E349" s="126" t="s">
        <v>2124</v>
      </c>
      <c r="F349" s="126" t="s">
        <v>2125</v>
      </c>
      <c r="G349" s="126" t="s">
        <v>809</v>
      </c>
      <c r="H349" s="126" t="s">
        <v>2126</v>
      </c>
      <c r="J349" s="126" t="s">
        <v>2198</v>
      </c>
    </row>
    <row r="350" spans="1:10">
      <c r="A350" s="126">
        <v>349</v>
      </c>
      <c r="B350" s="126" t="s">
        <v>796</v>
      </c>
      <c r="C350" s="126" t="s">
        <v>214</v>
      </c>
      <c r="D350" s="126" t="s">
        <v>2127</v>
      </c>
      <c r="E350" s="126" t="s">
        <v>2128</v>
      </c>
      <c r="F350" s="126" t="s">
        <v>2129</v>
      </c>
      <c r="G350" s="126" t="s">
        <v>2130</v>
      </c>
      <c r="H350" s="126" t="s">
        <v>2131</v>
      </c>
      <c r="J350" s="126" t="s">
        <v>2198</v>
      </c>
    </row>
    <row r="351" spans="1:10">
      <c r="A351" s="126">
        <v>350</v>
      </c>
      <c r="B351" s="126" t="s">
        <v>796</v>
      </c>
      <c r="C351" s="126" t="s">
        <v>214</v>
      </c>
      <c r="D351" s="126" t="s">
        <v>2132</v>
      </c>
      <c r="E351" s="126" t="s">
        <v>2133</v>
      </c>
      <c r="F351" s="126" t="s">
        <v>2134</v>
      </c>
      <c r="G351" s="126" t="s">
        <v>1082</v>
      </c>
      <c r="H351" s="126" t="s">
        <v>2135</v>
      </c>
      <c r="J351" s="126" t="s">
        <v>2198</v>
      </c>
    </row>
    <row r="352" spans="1:10">
      <c r="A352" s="126">
        <v>351</v>
      </c>
      <c r="B352" s="126" t="s">
        <v>796</v>
      </c>
      <c r="C352" s="126" t="s">
        <v>214</v>
      </c>
      <c r="D352" s="126" t="s">
        <v>2136</v>
      </c>
      <c r="E352" s="126" t="s">
        <v>2137</v>
      </c>
      <c r="F352" s="126" t="s">
        <v>2138</v>
      </c>
      <c r="G352" s="126" t="s">
        <v>912</v>
      </c>
      <c r="H352" s="126" t="s">
        <v>2139</v>
      </c>
      <c r="J352" s="126" t="s">
        <v>2198</v>
      </c>
    </row>
    <row r="353" spans="1:10">
      <c r="A353" s="126">
        <v>352</v>
      </c>
      <c r="B353" s="126" t="s">
        <v>796</v>
      </c>
      <c r="C353" s="126" t="s">
        <v>214</v>
      </c>
      <c r="D353" s="126" t="s">
        <v>2140</v>
      </c>
      <c r="E353" s="126" t="s">
        <v>2141</v>
      </c>
      <c r="F353" s="126" t="s">
        <v>2142</v>
      </c>
      <c r="G353" s="126" t="s">
        <v>890</v>
      </c>
      <c r="H353" s="126" t="s">
        <v>2143</v>
      </c>
      <c r="J353" s="126" t="s">
        <v>2198</v>
      </c>
    </row>
    <row r="354" spans="1:10">
      <c r="A354" s="126">
        <v>353</v>
      </c>
      <c r="B354" s="126" t="s">
        <v>796</v>
      </c>
      <c r="C354" s="126" t="s">
        <v>214</v>
      </c>
      <c r="D354" s="126" t="s">
        <v>2144</v>
      </c>
      <c r="E354" s="126" t="s">
        <v>2145</v>
      </c>
      <c r="F354" s="126" t="s">
        <v>2146</v>
      </c>
      <c r="G354" s="126" t="s">
        <v>840</v>
      </c>
      <c r="H354" s="126" t="s">
        <v>2147</v>
      </c>
      <c r="I354" s="126" t="s">
        <v>2013</v>
      </c>
      <c r="J354" s="126" t="s">
        <v>2198</v>
      </c>
    </row>
    <row r="355" spans="1:10">
      <c r="A355" s="126">
        <v>354</v>
      </c>
      <c r="B355" s="126" t="s">
        <v>796</v>
      </c>
      <c r="C355" s="126" t="s">
        <v>214</v>
      </c>
      <c r="D355" s="126" t="s">
        <v>2148</v>
      </c>
      <c r="E355" s="126" t="s">
        <v>2149</v>
      </c>
      <c r="F355" s="126" t="s">
        <v>2150</v>
      </c>
      <c r="G355" s="126" t="s">
        <v>1032</v>
      </c>
      <c r="H355" s="126" t="s">
        <v>2151</v>
      </c>
      <c r="J355" s="126" t="s">
        <v>2198</v>
      </c>
    </row>
    <row r="356" spans="1:10">
      <c r="A356" s="126">
        <v>355</v>
      </c>
      <c r="B356" s="126" t="s">
        <v>796</v>
      </c>
      <c r="C356" s="126" t="s">
        <v>214</v>
      </c>
      <c r="D356" s="126" t="s">
        <v>2152</v>
      </c>
      <c r="E356" s="126" t="s">
        <v>2153</v>
      </c>
      <c r="F356" s="126" t="s">
        <v>2154</v>
      </c>
      <c r="G356" s="126" t="s">
        <v>1125</v>
      </c>
      <c r="H356" s="126" t="s">
        <v>2155</v>
      </c>
      <c r="J356" s="126" t="s">
        <v>2198</v>
      </c>
    </row>
    <row r="357" spans="1:10">
      <c r="A357" s="126">
        <v>356</v>
      </c>
      <c r="B357" s="126" t="s">
        <v>796</v>
      </c>
      <c r="C357" s="126" t="s">
        <v>214</v>
      </c>
      <c r="D357" s="126" t="s">
        <v>2156</v>
      </c>
      <c r="E357" s="126" t="s">
        <v>2157</v>
      </c>
      <c r="F357" s="126" t="s">
        <v>2158</v>
      </c>
      <c r="G357" s="126" t="s">
        <v>813</v>
      </c>
      <c r="H357" s="126" t="s">
        <v>2159</v>
      </c>
      <c r="J357" s="126" t="s">
        <v>2198</v>
      </c>
    </row>
    <row r="358" spans="1:10">
      <c r="A358" s="126">
        <v>357</v>
      </c>
      <c r="B358" s="126" t="s">
        <v>796</v>
      </c>
      <c r="C358" s="126" t="s">
        <v>214</v>
      </c>
      <c r="D358" s="126" t="s">
        <v>2160</v>
      </c>
      <c r="E358" s="126" t="s">
        <v>2161</v>
      </c>
      <c r="F358" s="126" t="s">
        <v>2162</v>
      </c>
      <c r="G358" s="126" t="s">
        <v>1442</v>
      </c>
      <c r="H358" s="126" t="s">
        <v>1848</v>
      </c>
      <c r="J358" s="126" t="s">
        <v>2198</v>
      </c>
    </row>
    <row r="359" spans="1:10">
      <c r="A359" s="126">
        <v>358</v>
      </c>
      <c r="B359" s="126" t="s">
        <v>796</v>
      </c>
      <c r="C359" s="126" t="s">
        <v>214</v>
      </c>
      <c r="D359" s="126" t="s">
        <v>2163</v>
      </c>
      <c r="E359" s="126" t="s">
        <v>2164</v>
      </c>
      <c r="F359" s="126" t="s">
        <v>2165</v>
      </c>
      <c r="G359" s="126" t="s">
        <v>1050</v>
      </c>
      <c r="H359" s="126" t="s">
        <v>2166</v>
      </c>
      <c r="J359" s="126" t="s">
        <v>2198</v>
      </c>
    </row>
    <row r="360" spans="1:10">
      <c r="A360" s="126">
        <v>359</v>
      </c>
      <c r="B360" s="126" t="s">
        <v>796</v>
      </c>
      <c r="C360" s="126" t="s">
        <v>214</v>
      </c>
      <c r="D360" s="126" t="s">
        <v>2167</v>
      </c>
      <c r="E360" s="126" t="s">
        <v>2168</v>
      </c>
      <c r="F360" s="126" t="s">
        <v>2169</v>
      </c>
      <c r="G360" s="126" t="s">
        <v>1037</v>
      </c>
      <c r="H360" s="126" t="s">
        <v>2170</v>
      </c>
      <c r="J360" s="126" t="s">
        <v>2198</v>
      </c>
    </row>
    <row r="361" spans="1:10">
      <c r="A361" s="126">
        <v>360</v>
      </c>
      <c r="B361" s="126" t="s">
        <v>796</v>
      </c>
      <c r="C361" s="126" t="s">
        <v>214</v>
      </c>
      <c r="D361" s="126" t="s">
        <v>2171</v>
      </c>
      <c r="E361" s="126" t="s">
        <v>2172</v>
      </c>
      <c r="F361" s="126" t="s">
        <v>2173</v>
      </c>
      <c r="G361" s="126" t="s">
        <v>809</v>
      </c>
      <c r="H361" s="126" t="s">
        <v>2174</v>
      </c>
      <c r="J361" s="126" t="s">
        <v>2198</v>
      </c>
    </row>
    <row r="362" spans="1:10">
      <c r="A362" s="126">
        <v>361</v>
      </c>
      <c r="B362" s="126" t="s">
        <v>796</v>
      </c>
      <c r="C362" s="126" t="s">
        <v>214</v>
      </c>
      <c r="D362" s="126" t="s">
        <v>2175</v>
      </c>
      <c r="E362" s="126" t="s">
        <v>2176</v>
      </c>
      <c r="F362" s="126" t="s">
        <v>2177</v>
      </c>
      <c r="G362" s="126" t="s">
        <v>809</v>
      </c>
      <c r="H362" s="126" t="s">
        <v>979</v>
      </c>
      <c r="J362" s="126" t="s">
        <v>2198</v>
      </c>
    </row>
    <row r="363" spans="1:10">
      <c r="A363" s="126">
        <v>362</v>
      </c>
      <c r="B363" s="126" t="s">
        <v>796</v>
      </c>
      <c r="C363" s="126" t="s">
        <v>214</v>
      </c>
      <c r="D363" s="126" t="s">
        <v>2178</v>
      </c>
      <c r="E363" s="126" t="s">
        <v>2179</v>
      </c>
      <c r="F363" s="126" t="s">
        <v>2180</v>
      </c>
      <c r="G363" s="126" t="s">
        <v>2181</v>
      </c>
      <c r="J363" s="126" t="s">
        <v>2198</v>
      </c>
    </row>
    <row r="364" spans="1:10">
      <c r="A364" s="126">
        <v>363</v>
      </c>
      <c r="B364" s="126" t="s">
        <v>796</v>
      </c>
      <c r="C364" s="126" t="s">
        <v>214</v>
      </c>
      <c r="D364" s="126" t="s">
        <v>2182</v>
      </c>
      <c r="E364" s="126" t="s">
        <v>2183</v>
      </c>
      <c r="F364" s="126" t="s">
        <v>2184</v>
      </c>
      <c r="G364" s="126" t="s">
        <v>844</v>
      </c>
      <c r="H364" s="126" t="s">
        <v>2185</v>
      </c>
      <c r="J364" s="126" t="s">
        <v>2198</v>
      </c>
    </row>
    <row r="365" spans="1:10">
      <c r="A365" s="126">
        <v>364</v>
      </c>
      <c r="B365" s="126" t="s">
        <v>796</v>
      </c>
      <c r="C365" s="126" t="s">
        <v>214</v>
      </c>
      <c r="D365" s="126" t="s">
        <v>2186</v>
      </c>
      <c r="E365" s="126" t="s">
        <v>2187</v>
      </c>
      <c r="F365" s="126" t="s">
        <v>2098</v>
      </c>
      <c r="G365" s="126" t="s">
        <v>2188</v>
      </c>
      <c r="J365" s="126" t="s">
        <v>2198</v>
      </c>
    </row>
    <row r="366" spans="1:10">
      <c r="A366" s="126">
        <v>365</v>
      </c>
      <c r="B366" s="126" t="s">
        <v>796</v>
      </c>
      <c r="C366" s="126" t="s">
        <v>214</v>
      </c>
      <c r="D366" s="126" t="s">
        <v>2189</v>
      </c>
      <c r="E366" s="126" t="s">
        <v>2190</v>
      </c>
      <c r="F366" s="126" t="s">
        <v>799</v>
      </c>
      <c r="G366" s="126" t="s">
        <v>2191</v>
      </c>
      <c r="H366" s="126" t="s">
        <v>805</v>
      </c>
      <c r="J366" s="126" t="s">
        <v>2198</v>
      </c>
    </row>
    <row r="367" spans="1:10">
      <c r="A367" s="126">
        <v>366</v>
      </c>
      <c r="B367" s="126" t="s">
        <v>796</v>
      </c>
      <c r="C367" s="126" t="s">
        <v>214</v>
      </c>
      <c r="D367" s="126" t="s">
        <v>2192</v>
      </c>
      <c r="E367" s="126" t="s">
        <v>2193</v>
      </c>
      <c r="F367" s="126" t="s">
        <v>2194</v>
      </c>
      <c r="G367" s="126" t="s">
        <v>2195</v>
      </c>
      <c r="H367" s="126" t="s">
        <v>2196</v>
      </c>
      <c r="J367" s="126" t="s">
        <v>2198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0"/>
  <sheetViews>
    <sheetView showGridLines="0" zoomScaleNormal="100" workbookViewId="0"/>
  </sheetViews>
  <sheetFormatPr defaultColWidth="9.125" defaultRowHeight="11.4"/>
  <cols>
    <col min="1" max="16384" width="9.125" style="71"/>
  </cols>
  <sheetData>
    <row r="1" spans="1:4">
      <c r="A1" s="71" t="s">
        <v>2197</v>
      </c>
      <c r="B1" s="71" t="s">
        <v>147</v>
      </c>
      <c r="C1" s="71" t="s">
        <v>148</v>
      </c>
      <c r="D1" s="71" t="s">
        <v>2842</v>
      </c>
    </row>
    <row r="2" spans="1:4">
      <c r="A2" s="71">
        <v>1</v>
      </c>
      <c r="B2" s="71" t="s">
        <v>2207</v>
      </c>
      <c r="C2" s="71" t="s">
        <v>2207</v>
      </c>
      <c r="D2" s="71" t="s">
        <v>2208</v>
      </c>
    </row>
    <row r="3" spans="1:4">
      <c r="A3" s="71">
        <v>2</v>
      </c>
      <c r="B3" s="71" t="s">
        <v>2207</v>
      </c>
      <c r="C3" s="71" t="s">
        <v>2209</v>
      </c>
      <c r="D3" s="71" t="s">
        <v>2210</v>
      </c>
    </row>
    <row r="4" spans="1:4">
      <c r="A4" s="71">
        <v>3</v>
      </c>
      <c r="B4" s="71" t="s">
        <v>2207</v>
      </c>
      <c r="C4" s="71" t="s">
        <v>2211</v>
      </c>
      <c r="D4" s="71" t="s">
        <v>2212</v>
      </c>
    </row>
    <row r="5" spans="1:4">
      <c r="A5" s="71">
        <v>4</v>
      </c>
      <c r="B5" s="71" t="s">
        <v>2207</v>
      </c>
      <c r="C5" s="71" t="s">
        <v>2213</v>
      </c>
      <c r="D5" s="71" t="s">
        <v>2214</v>
      </c>
    </row>
    <row r="6" spans="1:4">
      <c r="A6" s="71">
        <v>5</v>
      </c>
      <c r="B6" s="71" t="s">
        <v>2207</v>
      </c>
      <c r="C6" s="71" t="s">
        <v>2215</v>
      </c>
      <c r="D6" s="71" t="s">
        <v>2216</v>
      </c>
    </row>
    <row r="7" spans="1:4">
      <c r="A7" s="71">
        <v>6</v>
      </c>
      <c r="B7" s="71" t="s">
        <v>2207</v>
      </c>
      <c r="C7" s="71" t="s">
        <v>2217</v>
      </c>
      <c r="D7" s="71" t="s">
        <v>2218</v>
      </c>
    </row>
    <row r="8" spans="1:4">
      <c r="A8" s="71">
        <v>7</v>
      </c>
      <c r="B8" s="71" t="s">
        <v>2207</v>
      </c>
      <c r="C8" s="71" t="s">
        <v>2219</v>
      </c>
      <c r="D8" s="71" t="s">
        <v>2220</v>
      </c>
    </row>
    <row r="9" spans="1:4">
      <c r="A9" s="71">
        <v>8</v>
      </c>
      <c r="B9" s="71" t="s">
        <v>2207</v>
      </c>
      <c r="C9" s="71" t="s">
        <v>2221</v>
      </c>
      <c r="D9" s="71" t="s">
        <v>2222</v>
      </c>
    </row>
    <row r="10" spans="1:4">
      <c r="A10" s="71">
        <v>9</v>
      </c>
      <c r="B10" s="71" t="s">
        <v>2207</v>
      </c>
      <c r="C10" s="71" t="s">
        <v>2223</v>
      </c>
      <c r="D10" s="71" t="s">
        <v>2224</v>
      </c>
    </row>
    <row r="11" spans="1:4">
      <c r="A11" s="71">
        <v>10</v>
      </c>
      <c r="B11" s="71" t="s">
        <v>2207</v>
      </c>
      <c r="C11" s="71" t="s">
        <v>2225</v>
      </c>
      <c r="D11" s="71" t="s">
        <v>2226</v>
      </c>
    </row>
    <row r="12" spans="1:4">
      <c r="A12" s="71">
        <v>11</v>
      </c>
      <c r="B12" s="71" t="s">
        <v>2207</v>
      </c>
      <c r="C12" s="71" t="s">
        <v>2227</v>
      </c>
      <c r="D12" s="71" t="s">
        <v>2228</v>
      </c>
    </row>
    <row r="13" spans="1:4">
      <c r="A13" s="71">
        <v>12</v>
      </c>
      <c r="B13" s="71" t="s">
        <v>2229</v>
      </c>
      <c r="C13" s="71" t="s">
        <v>2231</v>
      </c>
      <c r="D13" s="71" t="s">
        <v>2232</v>
      </c>
    </row>
    <row r="14" spans="1:4">
      <c r="A14" s="71">
        <v>13</v>
      </c>
      <c r="B14" s="71" t="s">
        <v>2229</v>
      </c>
      <c r="C14" s="71" t="s">
        <v>2229</v>
      </c>
      <c r="D14" s="71" t="s">
        <v>2230</v>
      </c>
    </row>
    <row r="15" spans="1:4">
      <c r="A15" s="71">
        <v>14</v>
      </c>
      <c r="B15" s="71" t="s">
        <v>2229</v>
      </c>
      <c r="C15" s="71" t="s">
        <v>2233</v>
      </c>
      <c r="D15" s="71" t="s">
        <v>2234</v>
      </c>
    </row>
    <row r="16" spans="1:4">
      <c r="A16" s="71">
        <v>15</v>
      </c>
      <c r="B16" s="71" t="s">
        <v>2229</v>
      </c>
      <c r="C16" s="71" t="s">
        <v>2235</v>
      </c>
      <c r="D16" s="71" t="s">
        <v>2236</v>
      </c>
    </row>
    <row r="17" spans="1:4">
      <c r="A17" s="71">
        <v>16</v>
      </c>
      <c r="B17" s="71" t="s">
        <v>2229</v>
      </c>
      <c r="C17" s="71" t="s">
        <v>2237</v>
      </c>
      <c r="D17" s="71" t="s">
        <v>2238</v>
      </c>
    </row>
    <row r="18" spans="1:4">
      <c r="A18" s="71">
        <v>17</v>
      </c>
      <c r="B18" s="71" t="s">
        <v>2229</v>
      </c>
      <c r="C18" s="71" t="s">
        <v>2239</v>
      </c>
      <c r="D18" s="71" t="s">
        <v>2240</v>
      </c>
    </row>
    <row r="19" spans="1:4">
      <c r="A19" s="71">
        <v>18</v>
      </c>
      <c r="B19" s="71" t="s">
        <v>2229</v>
      </c>
      <c r="C19" s="71" t="s">
        <v>2241</v>
      </c>
      <c r="D19" s="71" t="s">
        <v>2242</v>
      </c>
    </row>
    <row r="20" spans="1:4">
      <c r="A20" s="71">
        <v>19</v>
      </c>
      <c r="B20" s="71" t="s">
        <v>2229</v>
      </c>
      <c r="C20" s="71" t="s">
        <v>2243</v>
      </c>
      <c r="D20" s="71" t="s">
        <v>2244</v>
      </c>
    </row>
    <row r="21" spans="1:4">
      <c r="A21" s="71">
        <v>20</v>
      </c>
      <c r="B21" s="71" t="s">
        <v>2229</v>
      </c>
      <c r="C21" s="71" t="s">
        <v>2245</v>
      </c>
      <c r="D21" s="71" t="s">
        <v>2246</v>
      </c>
    </row>
    <row r="22" spans="1:4">
      <c r="A22" s="71">
        <v>21</v>
      </c>
      <c r="B22" s="71" t="s">
        <v>2229</v>
      </c>
      <c r="C22" s="71" t="s">
        <v>2247</v>
      </c>
      <c r="D22" s="71" t="s">
        <v>2248</v>
      </c>
    </row>
    <row r="23" spans="1:4">
      <c r="A23" s="71">
        <v>22</v>
      </c>
      <c r="B23" s="71" t="s">
        <v>2229</v>
      </c>
      <c r="C23" s="71" t="s">
        <v>2249</v>
      </c>
      <c r="D23" s="71" t="s">
        <v>2250</v>
      </c>
    </row>
    <row r="24" spans="1:4">
      <c r="A24" s="71">
        <v>23</v>
      </c>
      <c r="B24" s="71" t="s">
        <v>2229</v>
      </c>
      <c r="C24" s="71" t="s">
        <v>2251</v>
      </c>
      <c r="D24" s="71" t="s">
        <v>2252</v>
      </c>
    </row>
    <row r="25" spans="1:4">
      <c r="A25" s="71">
        <v>24</v>
      </c>
      <c r="B25" s="71" t="s">
        <v>2229</v>
      </c>
      <c r="C25" s="71" t="s">
        <v>2253</v>
      </c>
      <c r="D25" s="71" t="s">
        <v>2254</v>
      </c>
    </row>
    <row r="26" spans="1:4">
      <c r="A26" s="71">
        <v>25</v>
      </c>
      <c r="B26" s="71" t="s">
        <v>2255</v>
      </c>
      <c r="C26" s="71" t="s">
        <v>2255</v>
      </c>
      <c r="D26" s="71" t="s">
        <v>2256</v>
      </c>
    </row>
    <row r="27" spans="1:4">
      <c r="A27" s="71">
        <v>26</v>
      </c>
      <c r="B27" s="71" t="s">
        <v>2255</v>
      </c>
      <c r="C27" s="71" t="s">
        <v>2257</v>
      </c>
      <c r="D27" s="71" t="s">
        <v>2258</v>
      </c>
    </row>
    <row r="28" spans="1:4">
      <c r="A28" s="71">
        <v>27</v>
      </c>
      <c r="B28" s="71" t="s">
        <v>2255</v>
      </c>
      <c r="C28" s="71" t="s">
        <v>2259</v>
      </c>
      <c r="D28" s="71" t="s">
        <v>2260</v>
      </c>
    </row>
    <row r="29" spans="1:4">
      <c r="A29" s="71">
        <v>28</v>
      </c>
      <c r="B29" s="71" t="s">
        <v>2255</v>
      </c>
      <c r="C29" s="71" t="s">
        <v>2261</v>
      </c>
      <c r="D29" s="71" t="s">
        <v>2262</v>
      </c>
    </row>
    <row r="30" spans="1:4">
      <c r="A30" s="71">
        <v>29</v>
      </c>
      <c r="B30" s="71" t="s">
        <v>2255</v>
      </c>
      <c r="C30" s="71" t="s">
        <v>2263</v>
      </c>
      <c r="D30" s="71" t="s">
        <v>2264</v>
      </c>
    </row>
    <row r="31" spans="1:4">
      <c r="A31" s="71">
        <v>30</v>
      </c>
      <c r="B31" s="71" t="s">
        <v>2255</v>
      </c>
      <c r="C31" s="71" t="s">
        <v>2265</v>
      </c>
      <c r="D31" s="71" t="s">
        <v>2266</v>
      </c>
    </row>
    <row r="32" spans="1:4">
      <c r="A32" s="71">
        <v>31</v>
      </c>
      <c r="B32" s="71" t="s">
        <v>2255</v>
      </c>
      <c r="C32" s="71" t="s">
        <v>2267</v>
      </c>
      <c r="D32" s="71" t="s">
        <v>2268</v>
      </c>
    </row>
    <row r="33" spans="1:4">
      <c r="A33" s="71">
        <v>32</v>
      </c>
      <c r="B33" s="71" t="s">
        <v>2255</v>
      </c>
      <c r="C33" s="71" t="s">
        <v>2269</v>
      </c>
      <c r="D33" s="71" t="s">
        <v>2270</v>
      </c>
    </row>
    <row r="34" spans="1:4">
      <c r="A34" s="71">
        <v>33</v>
      </c>
      <c r="B34" s="71" t="s">
        <v>2255</v>
      </c>
      <c r="C34" s="71" t="s">
        <v>2271</v>
      </c>
      <c r="D34" s="71" t="s">
        <v>2272</v>
      </c>
    </row>
    <row r="35" spans="1:4">
      <c r="A35" s="71">
        <v>34</v>
      </c>
      <c r="B35" s="71" t="s">
        <v>2255</v>
      </c>
      <c r="C35" s="71" t="s">
        <v>2273</v>
      </c>
      <c r="D35" s="71" t="s">
        <v>2274</v>
      </c>
    </row>
    <row r="36" spans="1:4">
      <c r="A36" s="71">
        <v>35</v>
      </c>
      <c r="B36" s="71" t="s">
        <v>2275</v>
      </c>
      <c r="C36" s="71" t="s">
        <v>2277</v>
      </c>
      <c r="D36" s="71" t="s">
        <v>2278</v>
      </c>
    </row>
    <row r="37" spans="1:4">
      <c r="A37" s="71">
        <v>36</v>
      </c>
      <c r="B37" s="71" t="s">
        <v>2275</v>
      </c>
      <c r="C37" s="71" t="s">
        <v>2279</v>
      </c>
      <c r="D37" s="71" t="s">
        <v>2280</v>
      </c>
    </row>
    <row r="38" spans="1:4">
      <c r="A38" s="71">
        <v>37</v>
      </c>
      <c r="B38" s="71" t="s">
        <v>2275</v>
      </c>
      <c r="C38" s="71" t="s">
        <v>2281</v>
      </c>
      <c r="D38" s="71" t="s">
        <v>2282</v>
      </c>
    </row>
    <row r="39" spans="1:4">
      <c r="A39" s="71">
        <v>38</v>
      </c>
      <c r="B39" s="71" t="s">
        <v>2275</v>
      </c>
      <c r="C39" s="71" t="s">
        <v>2283</v>
      </c>
      <c r="D39" s="71" t="s">
        <v>2284</v>
      </c>
    </row>
    <row r="40" spans="1:4">
      <c r="A40" s="71">
        <v>39</v>
      </c>
      <c r="B40" s="71" t="s">
        <v>2275</v>
      </c>
      <c r="C40" s="71" t="s">
        <v>2275</v>
      </c>
      <c r="D40" s="71" t="s">
        <v>2276</v>
      </c>
    </row>
    <row r="41" spans="1:4">
      <c r="A41" s="71">
        <v>40</v>
      </c>
      <c r="B41" s="71" t="s">
        <v>2275</v>
      </c>
      <c r="C41" s="71" t="s">
        <v>2285</v>
      </c>
      <c r="D41" s="71" t="s">
        <v>2286</v>
      </c>
    </row>
    <row r="42" spans="1:4">
      <c r="A42" s="71">
        <v>41</v>
      </c>
      <c r="B42" s="71" t="s">
        <v>2275</v>
      </c>
      <c r="C42" s="71" t="s">
        <v>2287</v>
      </c>
      <c r="D42" s="71" t="s">
        <v>2288</v>
      </c>
    </row>
    <row r="43" spans="1:4">
      <c r="A43" s="71">
        <v>42</v>
      </c>
      <c r="B43" s="71" t="s">
        <v>2275</v>
      </c>
      <c r="C43" s="71" t="s">
        <v>2289</v>
      </c>
      <c r="D43" s="71" t="s">
        <v>2290</v>
      </c>
    </row>
    <row r="44" spans="1:4">
      <c r="A44" s="71">
        <v>43</v>
      </c>
      <c r="B44" s="71" t="s">
        <v>2275</v>
      </c>
      <c r="C44" s="71" t="s">
        <v>2291</v>
      </c>
      <c r="D44" s="71" t="s">
        <v>2292</v>
      </c>
    </row>
    <row r="45" spans="1:4">
      <c r="A45" s="71">
        <v>44</v>
      </c>
      <c r="B45" s="71" t="s">
        <v>2275</v>
      </c>
      <c r="C45" s="71" t="s">
        <v>2293</v>
      </c>
      <c r="D45" s="71" t="s">
        <v>2294</v>
      </c>
    </row>
    <row r="46" spans="1:4">
      <c r="A46" s="71">
        <v>45</v>
      </c>
      <c r="B46" s="71" t="s">
        <v>2275</v>
      </c>
      <c r="C46" s="71" t="s">
        <v>2295</v>
      </c>
      <c r="D46" s="71" t="s">
        <v>2296</v>
      </c>
    </row>
    <row r="47" spans="1:4">
      <c r="A47" s="71">
        <v>46</v>
      </c>
      <c r="B47" s="71" t="s">
        <v>2275</v>
      </c>
      <c r="C47" s="71" t="s">
        <v>2297</v>
      </c>
      <c r="D47" s="71" t="s">
        <v>2298</v>
      </c>
    </row>
    <row r="48" spans="1:4">
      <c r="A48" s="71">
        <v>47</v>
      </c>
      <c r="B48" s="71" t="s">
        <v>2299</v>
      </c>
      <c r="C48" s="71" t="s">
        <v>2301</v>
      </c>
      <c r="D48" s="71" t="s">
        <v>2302</v>
      </c>
    </row>
    <row r="49" spans="1:4">
      <c r="A49" s="71">
        <v>48</v>
      </c>
      <c r="B49" s="71" t="s">
        <v>2299</v>
      </c>
      <c r="C49" s="71" t="s">
        <v>2303</v>
      </c>
      <c r="D49" s="71" t="s">
        <v>2304</v>
      </c>
    </row>
    <row r="50" spans="1:4">
      <c r="A50" s="71">
        <v>49</v>
      </c>
      <c r="B50" s="71" t="s">
        <v>2299</v>
      </c>
      <c r="C50" s="71" t="s">
        <v>2305</v>
      </c>
      <c r="D50" s="71" t="s">
        <v>2306</v>
      </c>
    </row>
    <row r="51" spans="1:4">
      <c r="A51" s="71">
        <v>50</v>
      </c>
      <c r="B51" s="71" t="s">
        <v>2299</v>
      </c>
      <c r="C51" s="71" t="s">
        <v>2299</v>
      </c>
      <c r="D51" s="71" t="s">
        <v>2300</v>
      </c>
    </row>
    <row r="52" spans="1:4">
      <c r="A52" s="71">
        <v>51</v>
      </c>
      <c r="B52" s="71" t="s">
        <v>2299</v>
      </c>
      <c r="C52" s="71" t="s">
        <v>2307</v>
      </c>
      <c r="D52" s="71" t="s">
        <v>2308</v>
      </c>
    </row>
    <row r="53" spans="1:4">
      <c r="A53" s="71">
        <v>52</v>
      </c>
      <c r="B53" s="71" t="s">
        <v>2299</v>
      </c>
      <c r="C53" s="71" t="s">
        <v>2309</v>
      </c>
      <c r="D53" s="71" t="s">
        <v>2310</v>
      </c>
    </row>
    <row r="54" spans="1:4">
      <c r="A54" s="71">
        <v>53</v>
      </c>
      <c r="B54" s="71" t="s">
        <v>2299</v>
      </c>
      <c r="C54" s="71" t="s">
        <v>2311</v>
      </c>
      <c r="D54" s="71" t="s">
        <v>2312</v>
      </c>
    </row>
    <row r="55" spans="1:4">
      <c r="A55" s="71">
        <v>54</v>
      </c>
      <c r="B55" s="71" t="s">
        <v>2299</v>
      </c>
      <c r="C55" s="71" t="s">
        <v>2313</v>
      </c>
      <c r="D55" s="71" t="s">
        <v>2314</v>
      </c>
    </row>
    <row r="56" spans="1:4">
      <c r="A56" s="71">
        <v>55</v>
      </c>
      <c r="B56" s="71" t="s">
        <v>2299</v>
      </c>
      <c r="C56" s="71" t="s">
        <v>2315</v>
      </c>
      <c r="D56" s="71" t="s">
        <v>2316</v>
      </c>
    </row>
    <row r="57" spans="1:4">
      <c r="A57" s="71">
        <v>56</v>
      </c>
      <c r="B57" s="71" t="s">
        <v>2299</v>
      </c>
      <c r="C57" s="71" t="s">
        <v>2317</v>
      </c>
      <c r="D57" s="71" t="s">
        <v>2318</v>
      </c>
    </row>
    <row r="58" spans="1:4">
      <c r="A58" s="71">
        <v>57</v>
      </c>
      <c r="B58" s="71" t="s">
        <v>2299</v>
      </c>
      <c r="C58" s="71" t="s">
        <v>2319</v>
      </c>
      <c r="D58" s="71" t="s">
        <v>2320</v>
      </c>
    </row>
    <row r="59" spans="1:4">
      <c r="A59" s="71">
        <v>58</v>
      </c>
      <c r="B59" s="71" t="s">
        <v>2299</v>
      </c>
      <c r="C59" s="71" t="s">
        <v>2321</v>
      </c>
      <c r="D59" s="71" t="s">
        <v>2322</v>
      </c>
    </row>
    <row r="60" spans="1:4">
      <c r="A60" s="71">
        <v>59</v>
      </c>
      <c r="B60" s="71" t="s">
        <v>2299</v>
      </c>
      <c r="C60" s="71" t="s">
        <v>2323</v>
      </c>
      <c r="D60" s="71" t="s">
        <v>2324</v>
      </c>
    </row>
    <row r="61" spans="1:4">
      <c r="A61" s="71">
        <v>60</v>
      </c>
      <c r="B61" s="71" t="s">
        <v>2299</v>
      </c>
      <c r="C61" s="71" t="s">
        <v>2325</v>
      </c>
      <c r="D61" s="71" t="s">
        <v>2326</v>
      </c>
    </row>
    <row r="62" spans="1:4">
      <c r="A62" s="71">
        <v>61</v>
      </c>
      <c r="B62" s="71" t="s">
        <v>2327</v>
      </c>
      <c r="C62" s="71" t="s">
        <v>2327</v>
      </c>
      <c r="D62" s="71" t="s">
        <v>2328</v>
      </c>
    </row>
    <row r="63" spans="1:4">
      <c r="A63" s="71">
        <v>62</v>
      </c>
      <c r="B63" s="71" t="s">
        <v>2327</v>
      </c>
      <c r="C63" s="71" t="s">
        <v>2329</v>
      </c>
      <c r="D63" s="71" t="s">
        <v>2330</v>
      </c>
    </row>
    <row r="64" spans="1:4">
      <c r="A64" s="71">
        <v>63</v>
      </c>
      <c r="B64" s="71" t="s">
        <v>2327</v>
      </c>
      <c r="C64" s="71" t="s">
        <v>2331</v>
      </c>
      <c r="D64" s="71" t="s">
        <v>2332</v>
      </c>
    </row>
    <row r="65" spans="1:4">
      <c r="A65" s="71">
        <v>64</v>
      </c>
      <c r="B65" s="71" t="s">
        <v>2327</v>
      </c>
      <c r="C65" s="71" t="s">
        <v>2333</v>
      </c>
      <c r="D65" s="71" t="s">
        <v>2334</v>
      </c>
    </row>
    <row r="66" spans="1:4">
      <c r="A66" s="71">
        <v>65</v>
      </c>
      <c r="B66" s="71" t="s">
        <v>2327</v>
      </c>
      <c r="C66" s="71" t="s">
        <v>2335</v>
      </c>
      <c r="D66" s="71" t="s">
        <v>2336</v>
      </c>
    </row>
    <row r="67" spans="1:4">
      <c r="A67" s="71">
        <v>66</v>
      </c>
      <c r="B67" s="71" t="s">
        <v>2327</v>
      </c>
      <c r="C67" s="71" t="s">
        <v>2337</v>
      </c>
      <c r="D67" s="71" t="s">
        <v>2338</v>
      </c>
    </row>
    <row r="68" spans="1:4">
      <c r="A68" s="71">
        <v>67</v>
      </c>
      <c r="B68" s="71" t="s">
        <v>2327</v>
      </c>
      <c r="C68" s="71" t="s">
        <v>2339</v>
      </c>
      <c r="D68" s="71" t="s">
        <v>2340</v>
      </c>
    </row>
    <row r="69" spans="1:4">
      <c r="A69" s="71">
        <v>68</v>
      </c>
      <c r="B69" s="71" t="s">
        <v>2327</v>
      </c>
      <c r="C69" s="71" t="s">
        <v>2341</v>
      </c>
      <c r="D69" s="71" t="s">
        <v>2342</v>
      </c>
    </row>
    <row r="70" spans="1:4">
      <c r="A70" s="71">
        <v>69</v>
      </c>
      <c r="B70" s="71" t="s">
        <v>2327</v>
      </c>
      <c r="C70" s="71" t="s">
        <v>2343</v>
      </c>
      <c r="D70" s="71" t="s">
        <v>2344</v>
      </c>
    </row>
    <row r="71" spans="1:4">
      <c r="A71" s="71">
        <v>70</v>
      </c>
      <c r="B71" s="71" t="s">
        <v>2327</v>
      </c>
      <c r="C71" s="71" t="s">
        <v>2345</v>
      </c>
      <c r="D71" s="71" t="s">
        <v>2346</v>
      </c>
    </row>
    <row r="72" spans="1:4">
      <c r="A72" s="71">
        <v>71</v>
      </c>
      <c r="B72" s="71" t="s">
        <v>2327</v>
      </c>
      <c r="C72" s="71" t="s">
        <v>2347</v>
      </c>
      <c r="D72" s="71" t="s">
        <v>2348</v>
      </c>
    </row>
    <row r="73" spans="1:4">
      <c r="A73" s="71">
        <v>72</v>
      </c>
      <c r="B73" s="71" t="s">
        <v>2349</v>
      </c>
      <c r="C73" s="71" t="s">
        <v>2349</v>
      </c>
      <c r="D73" s="71" t="s">
        <v>2350</v>
      </c>
    </row>
    <row r="74" spans="1:4">
      <c r="A74" s="71">
        <v>73</v>
      </c>
      <c r="B74" s="71" t="s">
        <v>2351</v>
      </c>
      <c r="C74" s="71" t="s">
        <v>2351</v>
      </c>
      <c r="D74" s="71" t="s">
        <v>2352</v>
      </c>
    </row>
    <row r="75" spans="1:4">
      <c r="A75" s="71">
        <v>74</v>
      </c>
      <c r="B75" s="71" t="s">
        <v>2353</v>
      </c>
      <c r="C75" s="71" t="s">
        <v>2353</v>
      </c>
      <c r="D75" s="71" t="s">
        <v>2354</v>
      </c>
    </row>
    <row r="76" spans="1:4">
      <c r="A76" s="71">
        <v>75</v>
      </c>
      <c r="B76" s="71" t="s">
        <v>2355</v>
      </c>
      <c r="C76" s="71" t="s">
        <v>2355</v>
      </c>
      <c r="D76" s="71" t="s">
        <v>2356</v>
      </c>
    </row>
    <row r="77" spans="1:4">
      <c r="A77" s="71">
        <v>76</v>
      </c>
      <c r="B77" s="71" t="s">
        <v>2357</v>
      </c>
      <c r="C77" s="71" t="s">
        <v>2357</v>
      </c>
      <c r="D77" s="71" t="s">
        <v>2358</v>
      </c>
    </row>
    <row r="78" spans="1:4">
      <c r="A78" s="71">
        <v>77</v>
      </c>
      <c r="B78" s="71" t="s">
        <v>2359</v>
      </c>
      <c r="C78" s="71" t="s">
        <v>2359</v>
      </c>
      <c r="D78" s="71" t="s">
        <v>2360</v>
      </c>
    </row>
    <row r="79" spans="1:4">
      <c r="A79" s="71">
        <v>78</v>
      </c>
      <c r="B79" s="71" t="s">
        <v>2361</v>
      </c>
      <c r="C79" s="71" t="s">
        <v>2361</v>
      </c>
      <c r="D79" s="71" t="s">
        <v>2362</v>
      </c>
    </row>
    <row r="80" spans="1:4">
      <c r="A80" s="71">
        <v>79</v>
      </c>
      <c r="B80" s="71" t="s">
        <v>2363</v>
      </c>
      <c r="C80" s="71" t="s">
        <v>2363</v>
      </c>
      <c r="D80" s="71" t="s">
        <v>2364</v>
      </c>
    </row>
    <row r="81" spans="1:4">
      <c r="A81" s="71">
        <v>80</v>
      </c>
      <c r="B81" s="71" t="s">
        <v>2365</v>
      </c>
      <c r="C81" s="71" t="s">
        <v>2365</v>
      </c>
      <c r="D81" s="71" t="s">
        <v>2366</v>
      </c>
    </row>
    <row r="82" spans="1:4">
      <c r="A82" s="71">
        <v>81</v>
      </c>
      <c r="B82" s="71" t="s">
        <v>2367</v>
      </c>
      <c r="C82" s="71" t="s">
        <v>2367</v>
      </c>
      <c r="D82" s="71" t="s">
        <v>2368</v>
      </c>
    </row>
    <row r="83" spans="1:4">
      <c r="A83" s="71">
        <v>82</v>
      </c>
      <c r="B83" s="71" t="s">
        <v>2369</v>
      </c>
      <c r="C83" s="71" t="s">
        <v>2369</v>
      </c>
      <c r="D83" s="71" t="s">
        <v>2370</v>
      </c>
    </row>
    <row r="84" spans="1:4">
      <c r="A84" s="71">
        <v>83</v>
      </c>
      <c r="B84" s="71" t="s">
        <v>2371</v>
      </c>
      <c r="C84" s="71" t="s">
        <v>2371</v>
      </c>
      <c r="D84" s="71" t="s">
        <v>2372</v>
      </c>
    </row>
    <row r="85" spans="1:4">
      <c r="A85" s="71">
        <v>84</v>
      </c>
      <c r="B85" s="71" t="s">
        <v>2373</v>
      </c>
      <c r="C85" s="71" t="s">
        <v>2373</v>
      </c>
      <c r="D85" s="71" t="s">
        <v>2374</v>
      </c>
    </row>
    <row r="86" spans="1:4">
      <c r="A86" s="71">
        <v>85</v>
      </c>
      <c r="B86" s="71" t="s">
        <v>2375</v>
      </c>
      <c r="C86" s="71" t="s">
        <v>2375</v>
      </c>
      <c r="D86" s="71" t="s">
        <v>2376</v>
      </c>
    </row>
    <row r="87" spans="1:4">
      <c r="A87" s="71">
        <v>86</v>
      </c>
      <c r="B87" s="71" t="s">
        <v>2375</v>
      </c>
      <c r="C87" s="71" t="s">
        <v>2377</v>
      </c>
      <c r="D87" s="71" t="s">
        <v>2378</v>
      </c>
    </row>
    <row r="88" spans="1:4">
      <c r="A88" s="71">
        <v>87</v>
      </c>
      <c r="B88" s="71" t="s">
        <v>2375</v>
      </c>
      <c r="C88" s="71" t="s">
        <v>2379</v>
      </c>
      <c r="D88" s="71" t="s">
        <v>2380</v>
      </c>
    </row>
    <row r="89" spans="1:4">
      <c r="A89" s="71">
        <v>88</v>
      </c>
      <c r="B89" s="71" t="s">
        <v>2375</v>
      </c>
      <c r="C89" s="71" t="s">
        <v>2381</v>
      </c>
      <c r="D89" s="71" t="s">
        <v>2382</v>
      </c>
    </row>
    <row r="90" spans="1:4">
      <c r="A90" s="71">
        <v>89</v>
      </c>
      <c r="B90" s="71" t="s">
        <v>2375</v>
      </c>
      <c r="C90" s="71" t="s">
        <v>2383</v>
      </c>
      <c r="D90" s="71" t="s">
        <v>2384</v>
      </c>
    </row>
    <row r="91" spans="1:4">
      <c r="A91" s="71">
        <v>90</v>
      </c>
      <c r="B91" s="71" t="s">
        <v>2375</v>
      </c>
      <c r="C91" s="71" t="s">
        <v>2385</v>
      </c>
      <c r="D91" s="71" t="s">
        <v>2386</v>
      </c>
    </row>
    <row r="92" spans="1:4">
      <c r="A92" s="71">
        <v>91</v>
      </c>
      <c r="B92" s="71" t="s">
        <v>2375</v>
      </c>
      <c r="C92" s="71" t="s">
        <v>2387</v>
      </c>
      <c r="D92" s="71" t="s">
        <v>2388</v>
      </c>
    </row>
    <row r="93" spans="1:4">
      <c r="A93" s="71">
        <v>92</v>
      </c>
      <c r="B93" s="71" t="s">
        <v>2375</v>
      </c>
      <c r="C93" s="71" t="s">
        <v>2389</v>
      </c>
      <c r="D93" s="71" t="s">
        <v>2390</v>
      </c>
    </row>
    <row r="94" spans="1:4">
      <c r="A94" s="71">
        <v>93</v>
      </c>
      <c r="B94" s="71" t="s">
        <v>2391</v>
      </c>
      <c r="C94" s="71" t="s">
        <v>2391</v>
      </c>
      <c r="D94" s="71" t="s">
        <v>2392</v>
      </c>
    </row>
    <row r="95" spans="1:4">
      <c r="A95" s="71">
        <v>94</v>
      </c>
      <c r="B95" s="71" t="s">
        <v>2393</v>
      </c>
      <c r="C95" s="71" t="s">
        <v>2395</v>
      </c>
      <c r="D95" s="71" t="s">
        <v>2396</v>
      </c>
    </row>
    <row r="96" spans="1:4">
      <c r="A96" s="71">
        <v>95</v>
      </c>
      <c r="B96" s="71" t="s">
        <v>2393</v>
      </c>
      <c r="C96" s="71" t="s">
        <v>2393</v>
      </c>
      <c r="D96" s="71" t="s">
        <v>2394</v>
      </c>
    </row>
    <row r="97" spans="1:4">
      <c r="A97" s="71">
        <v>96</v>
      </c>
      <c r="B97" s="71" t="s">
        <v>2393</v>
      </c>
      <c r="C97" s="71" t="s">
        <v>2397</v>
      </c>
      <c r="D97" s="71" t="s">
        <v>2398</v>
      </c>
    </row>
    <row r="98" spans="1:4">
      <c r="A98" s="71">
        <v>97</v>
      </c>
      <c r="B98" s="71" t="s">
        <v>2393</v>
      </c>
      <c r="C98" s="71" t="s">
        <v>2399</v>
      </c>
      <c r="D98" s="71" t="s">
        <v>2400</v>
      </c>
    </row>
    <row r="99" spans="1:4">
      <c r="A99" s="71">
        <v>98</v>
      </c>
      <c r="B99" s="71" t="s">
        <v>2401</v>
      </c>
      <c r="C99" s="71" t="s">
        <v>2403</v>
      </c>
      <c r="D99" s="71" t="s">
        <v>2404</v>
      </c>
    </row>
    <row r="100" spans="1:4">
      <c r="A100" s="71">
        <v>99</v>
      </c>
      <c r="B100" s="71" t="s">
        <v>2401</v>
      </c>
      <c r="C100" s="71" t="s">
        <v>2405</v>
      </c>
      <c r="D100" s="71" t="s">
        <v>2406</v>
      </c>
    </row>
    <row r="101" spans="1:4">
      <c r="A101" s="71">
        <v>100</v>
      </c>
      <c r="B101" s="71" t="s">
        <v>2401</v>
      </c>
      <c r="C101" s="71" t="s">
        <v>2407</v>
      </c>
      <c r="D101" s="71" t="s">
        <v>2408</v>
      </c>
    </row>
    <row r="102" spans="1:4">
      <c r="A102" s="71">
        <v>101</v>
      </c>
      <c r="B102" s="71" t="s">
        <v>2401</v>
      </c>
      <c r="C102" s="71" t="s">
        <v>2409</v>
      </c>
      <c r="D102" s="71" t="s">
        <v>2410</v>
      </c>
    </row>
    <row r="103" spans="1:4">
      <c r="A103" s="71">
        <v>102</v>
      </c>
      <c r="B103" s="71" t="s">
        <v>2401</v>
      </c>
      <c r="C103" s="71" t="s">
        <v>2401</v>
      </c>
      <c r="D103" s="71" t="s">
        <v>2402</v>
      </c>
    </row>
    <row r="104" spans="1:4">
      <c r="A104" s="71">
        <v>103</v>
      </c>
      <c r="B104" s="71" t="s">
        <v>2401</v>
      </c>
      <c r="C104" s="71" t="s">
        <v>2411</v>
      </c>
      <c r="D104" s="71" t="s">
        <v>2412</v>
      </c>
    </row>
    <row r="105" spans="1:4">
      <c r="A105" s="71">
        <v>104</v>
      </c>
      <c r="B105" s="71" t="s">
        <v>2401</v>
      </c>
      <c r="C105" s="71" t="s">
        <v>2413</v>
      </c>
      <c r="D105" s="71" t="s">
        <v>2414</v>
      </c>
    </row>
    <row r="106" spans="1:4">
      <c r="A106" s="71">
        <v>105</v>
      </c>
      <c r="B106" s="71" t="s">
        <v>2401</v>
      </c>
      <c r="C106" s="71" t="s">
        <v>2415</v>
      </c>
      <c r="D106" s="71" t="s">
        <v>2416</v>
      </c>
    </row>
    <row r="107" spans="1:4">
      <c r="A107" s="71">
        <v>106</v>
      </c>
      <c r="B107" s="71" t="s">
        <v>2401</v>
      </c>
      <c r="C107" s="71" t="s">
        <v>2417</v>
      </c>
      <c r="D107" s="71" t="s">
        <v>2418</v>
      </c>
    </row>
    <row r="108" spans="1:4">
      <c r="A108" s="71">
        <v>107</v>
      </c>
      <c r="B108" s="71" t="s">
        <v>2401</v>
      </c>
      <c r="C108" s="71" t="s">
        <v>2419</v>
      </c>
      <c r="D108" s="71" t="s">
        <v>2420</v>
      </c>
    </row>
    <row r="109" spans="1:4">
      <c r="A109" s="71">
        <v>108</v>
      </c>
      <c r="B109" s="71" t="s">
        <v>2401</v>
      </c>
      <c r="C109" s="71" t="s">
        <v>2421</v>
      </c>
      <c r="D109" s="71" t="s">
        <v>2422</v>
      </c>
    </row>
    <row r="110" spans="1:4">
      <c r="A110" s="71">
        <v>109</v>
      </c>
      <c r="B110" s="71" t="s">
        <v>2401</v>
      </c>
      <c r="C110" s="71" t="s">
        <v>2423</v>
      </c>
      <c r="D110" s="71" t="s">
        <v>2424</v>
      </c>
    </row>
    <row r="111" spans="1:4">
      <c r="A111" s="71">
        <v>110</v>
      </c>
      <c r="B111" s="71" t="s">
        <v>2401</v>
      </c>
      <c r="C111" s="71" t="s">
        <v>2425</v>
      </c>
      <c r="D111" s="71" t="s">
        <v>2426</v>
      </c>
    </row>
    <row r="112" spans="1:4">
      <c r="A112" s="71">
        <v>111</v>
      </c>
      <c r="B112" s="71" t="s">
        <v>2427</v>
      </c>
      <c r="C112" s="71" t="s">
        <v>2429</v>
      </c>
      <c r="D112" s="71" t="s">
        <v>2430</v>
      </c>
    </row>
    <row r="113" spans="1:4">
      <c r="A113" s="71">
        <v>112</v>
      </c>
      <c r="B113" s="71" t="s">
        <v>2427</v>
      </c>
      <c r="C113" s="71" t="s">
        <v>2431</v>
      </c>
      <c r="D113" s="71" t="s">
        <v>2432</v>
      </c>
    </row>
    <row r="114" spans="1:4">
      <c r="A114" s="71">
        <v>113</v>
      </c>
      <c r="B114" s="71" t="s">
        <v>2427</v>
      </c>
      <c r="C114" s="71" t="s">
        <v>2433</v>
      </c>
      <c r="D114" s="71" t="s">
        <v>2434</v>
      </c>
    </row>
    <row r="115" spans="1:4">
      <c r="A115" s="71">
        <v>114</v>
      </c>
      <c r="B115" s="71" t="s">
        <v>2427</v>
      </c>
      <c r="C115" s="71" t="s">
        <v>2435</v>
      </c>
      <c r="D115" s="71" t="s">
        <v>2436</v>
      </c>
    </row>
    <row r="116" spans="1:4">
      <c r="A116" s="71">
        <v>115</v>
      </c>
      <c r="B116" s="71" t="s">
        <v>2427</v>
      </c>
      <c r="C116" s="71" t="s">
        <v>2437</v>
      </c>
      <c r="D116" s="71" t="s">
        <v>2438</v>
      </c>
    </row>
    <row r="117" spans="1:4">
      <c r="A117" s="71">
        <v>116</v>
      </c>
      <c r="B117" s="71" t="s">
        <v>2427</v>
      </c>
      <c r="C117" s="71" t="s">
        <v>2427</v>
      </c>
      <c r="D117" s="71" t="s">
        <v>2428</v>
      </c>
    </row>
    <row r="118" spans="1:4">
      <c r="A118" s="71">
        <v>117</v>
      </c>
      <c r="B118" s="71" t="s">
        <v>2427</v>
      </c>
      <c r="C118" s="71" t="s">
        <v>2439</v>
      </c>
      <c r="D118" s="71" t="s">
        <v>2440</v>
      </c>
    </row>
    <row r="119" spans="1:4">
      <c r="A119" s="71">
        <v>118</v>
      </c>
      <c r="B119" s="71" t="s">
        <v>2427</v>
      </c>
      <c r="C119" s="71" t="s">
        <v>2441</v>
      </c>
      <c r="D119" s="71" t="s">
        <v>2442</v>
      </c>
    </row>
    <row r="120" spans="1:4">
      <c r="A120" s="71">
        <v>119</v>
      </c>
      <c r="B120" s="71" t="s">
        <v>2427</v>
      </c>
      <c r="C120" s="71" t="s">
        <v>2443</v>
      </c>
      <c r="D120" s="71" t="s">
        <v>2444</v>
      </c>
    </row>
    <row r="121" spans="1:4">
      <c r="A121" s="71">
        <v>120</v>
      </c>
      <c r="B121" s="71" t="s">
        <v>2427</v>
      </c>
      <c r="C121" s="71" t="s">
        <v>2445</v>
      </c>
      <c r="D121" s="71" t="s">
        <v>2446</v>
      </c>
    </row>
    <row r="122" spans="1:4">
      <c r="A122" s="71">
        <v>121</v>
      </c>
      <c r="B122" s="71" t="s">
        <v>2427</v>
      </c>
      <c r="C122" s="71" t="s">
        <v>2447</v>
      </c>
      <c r="D122" s="71" t="s">
        <v>2448</v>
      </c>
    </row>
    <row r="123" spans="1:4">
      <c r="A123" s="71">
        <v>122</v>
      </c>
      <c r="B123" s="71" t="s">
        <v>2427</v>
      </c>
      <c r="C123" s="71" t="s">
        <v>2449</v>
      </c>
      <c r="D123" s="71" t="s">
        <v>2450</v>
      </c>
    </row>
    <row r="124" spans="1:4">
      <c r="A124" s="71">
        <v>123</v>
      </c>
      <c r="B124" s="71" t="s">
        <v>2451</v>
      </c>
      <c r="C124" s="71" t="s">
        <v>2453</v>
      </c>
      <c r="D124" s="71" t="s">
        <v>2454</v>
      </c>
    </row>
    <row r="125" spans="1:4">
      <c r="A125" s="71">
        <v>124</v>
      </c>
      <c r="B125" s="71" t="s">
        <v>2451</v>
      </c>
      <c r="C125" s="71" t="s">
        <v>2455</v>
      </c>
      <c r="D125" s="71" t="s">
        <v>2456</v>
      </c>
    </row>
    <row r="126" spans="1:4">
      <c r="A126" s="71">
        <v>125</v>
      </c>
      <c r="B126" s="71" t="s">
        <v>2451</v>
      </c>
      <c r="C126" s="71" t="s">
        <v>2457</v>
      </c>
      <c r="D126" s="71" t="s">
        <v>2458</v>
      </c>
    </row>
    <row r="127" spans="1:4">
      <c r="A127" s="71">
        <v>126</v>
      </c>
      <c r="B127" s="71" t="s">
        <v>2451</v>
      </c>
      <c r="C127" s="71" t="s">
        <v>2459</v>
      </c>
      <c r="D127" s="71" t="s">
        <v>2460</v>
      </c>
    </row>
    <row r="128" spans="1:4">
      <c r="A128" s="71">
        <v>127</v>
      </c>
      <c r="B128" s="71" t="s">
        <v>2451</v>
      </c>
      <c r="C128" s="71" t="s">
        <v>2461</v>
      </c>
      <c r="D128" s="71" t="s">
        <v>2462</v>
      </c>
    </row>
    <row r="129" spans="1:4">
      <c r="A129" s="71">
        <v>128</v>
      </c>
      <c r="B129" s="71" t="s">
        <v>2451</v>
      </c>
      <c r="C129" s="71" t="s">
        <v>2463</v>
      </c>
      <c r="D129" s="71" t="s">
        <v>2464</v>
      </c>
    </row>
    <row r="130" spans="1:4">
      <c r="A130" s="71">
        <v>129</v>
      </c>
      <c r="B130" s="71" t="s">
        <v>2451</v>
      </c>
      <c r="C130" s="71" t="s">
        <v>2451</v>
      </c>
      <c r="D130" s="71" t="s">
        <v>2452</v>
      </c>
    </row>
    <row r="131" spans="1:4">
      <c r="A131" s="71">
        <v>130</v>
      </c>
      <c r="B131" s="71" t="s">
        <v>2451</v>
      </c>
      <c r="C131" s="71" t="s">
        <v>2465</v>
      </c>
      <c r="D131" s="71" t="s">
        <v>2466</v>
      </c>
    </row>
    <row r="132" spans="1:4">
      <c r="A132" s="71">
        <v>131</v>
      </c>
      <c r="B132" s="71" t="s">
        <v>2451</v>
      </c>
      <c r="C132" s="71" t="s">
        <v>2467</v>
      </c>
      <c r="D132" s="71" t="s">
        <v>2468</v>
      </c>
    </row>
    <row r="133" spans="1:4">
      <c r="A133" s="71">
        <v>132</v>
      </c>
      <c r="B133" s="71" t="s">
        <v>2451</v>
      </c>
      <c r="C133" s="71" t="s">
        <v>2469</v>
      </c>
      <c r="D133" s="71" t="s">
        <v>2470</v>
      </c>
    </row>
    <row r="134" spans="1:4">
      <c r="A134" s="71">
        <v>133</v>
      </c>
      <c r="B134" s="71" t="s">
        <v>2451</v>
      </c>
      <c r="C134" s="71" t="s">
        <v>2471</v>
      </c>
      <c r="D134" s="71" t="s">
        <v>2472</v>
      </c>
    </row>
    <row r="135" spans="1:4">
      <c r="A135" s="71">
        <v>134</v>
      </c>
      <c r="B135" s="71" t="s">
        <v>2451</v>
      </c>
      <c r="C135" s="71" t="s">
        <v>2473</v>
      </c>
      <c r="D135" s="71" t="s">
        <v>2474</v>
      </c>
    </row>
    <row r="136" spans="1:4">
      <c r="A136" s="71">
        <v>135</v>
      </c>
      <c r="B136" s="71" t="s">
        <v>2475</v>
      </c>
      <c r="C136" s="71" t="s">
        <v>2477</v>
      </c>
      <c r="D136" s="71" t="s">
        <v>2478</v>
      </c>
    </row>
    <row r="137" spans="1:4">
      <c r="A137" s="71">
        <v>136</v>
      </c>
      <c r="B137" s="71" t="s">
        <v>2475</v>
      </c>
      <c r="C137" s="71" t="s">
        <v>2479</v>
      </c>
      <c r="D137" s="71" t="s">
        <v>2480</v>
      </c>
    </row>
    <row r="138" spans="1:4">
      <c r="A138" s="71">
        <v>137</v>
      </c>
      <c r="B138" s="71" t="s">
        <v>2475</v>
      </c>
      <c r="C138" s="71" t="s">
        <v>2481</v>
      </c>
      <c r="D138" s="71" t="s">
        <v>2482</v>
      </c>
    </row>
    <row r="139" spans="1:4">
      <c r="A139" s="71">
        <v>138</v>
      </c>
      <c r="B139" s="71" t="s">
        <v>2475</v>
      </c>
      <c r="C139" s="71" t="s">
        <v>2483</v>
      </c>
      <c r="D139" s="71" t="s">
        <v>2484</v>
      </c>
    </row>
    <row r="140" spans="1:4">
      <c r="A140" s="71">
        <v>139</v>
      </c>
      <c r="B140" s="71" t="s">
        <v>2475</v>
      </c>
      <c r="C140" s="71" t="s">
        <v>2475</v>
      </c>
      <c r="D140" s="71" t="s">
        <v>2476</v>
      </c>
    </row>
    <row r="141" spans="1:4">
      <c r="A141" s="71">
        <v>140</v>
      </c>
      <c r="B141" s="71" t="s">
        <v>2475</v>
      </c>
      <c r="C141" s="71" t="s">
        <v>2485</v>
      </c>
      <c r="D141" s="71" t="s">
        <v>2486</v>
      </c>
    </row>
    <row r="142" spans="1:4">
      <c r="A142" s="71">
        <v>141</v>
      </c>
      <c r="B142" s="71" t="s">
        <v>2475</v>
      </c>
      <c r="C142" s="71" t="s">
        <v>2487</v>
      </c>
      <c r="D142" s="71" t="s">
        <v>2488</v>
      </c>
    </row>
    <row r="143" spans="1:4">
      <c r="A143" s="71">
        <v>142</v>
      </c>
      <c r="B143" s="71" t="s">
        <v>2475</v>
      </c>
      <c r="C143" s="71" t="s">
        <v>2489</v>
      </c>
      <c r="D143" s="71" t="s">
        <v>2490</v>
      </c>
    </row>
    <row r="144" spans="1:4">
      <c r="A144" s="71">
        <v>143</v>
      </c>
      <c r="B144" s="71" t="s">
        <v>2475</v>
      </c>
      <c r="C144" s="71" t="s">
        <v>2491</v>
      </c>
      <c r="D144" s="71" t="s">
        <v>2492</v>
      </c>
    </row>
    <row r="145" spans="1:4">
      <c r="A145" s="71">
        <v>144</v>
      </c>
      <c r="B145" s="71" t="s">
        <v>2475</v>
      </c>
      <c r="C145" s="71" t="s">
        <v>2493</v>
      </c>
      <c r="D145" s="71" t="s">
        <v>2494</v>
      </c>
    </row>
    <row r="146" spans="1:4">
      <c r="A146" s="71">
        <v>145</v>
      </c>
      <c r="B146" s="71" t="s">
        <v>2495</v>
      </c>
      <c r="C146" s="71" t="s">
        <v>2497</v>
      </c>
      <c r="D146" s="71" t="s">
        <v>2498</v>
      </c>
    </row>
    <row r="147" spans="1:4">
      <c r="A147" s="71">
        <v>146</v>
      </c>
      <c r="B147" s="71" t="s">
        <v>2495</v>
      </c>
      <c r="C147" s="71" t="s">
        <v>2499</v>
      </c>
      <c r="D147" s="71" t="s">
        <v>2500</v>
      </c>
    </row>
    <row r="148" spans="1:4">
      <c r="A148" s="71">
        <v>147</v>
      </c>
      <c r="B148" s="71" t="s">
        <v>2495</v>
      </c>
      <c r="C148" s="71" t="s">
        <v>2501</v>
      </c>
      <c r="D148" s="71" t="s">
        <v>2502</v>
      </c>
    </row>
    <row r="149" spans="1:4">
      <c r="A149" s="71">
        <v>148</v>
      </c>
      <c r="B149" s="71" t="s">
        <v>2495</v>
      </c>
      <c r="C149" s="71" t="s">
        <v>2503</v>
      </c>
      <c r="D149" s="71" t="s">
        <v>2504</v>
      </c>
    </row>
    <row r="150" spans="1:4">
      <c r="A150" s="71">
        <v>149</v>
      </c>
      <c r="B150" s="71" t="s">
        <v>2495</v>
      </c>
      <c r="C150" s="71" t="s">
        <v>2505</v>
      </c>
      <c r="D150" s="71" t="s">
        <v>2506</v>
      </c>
    </row>
    <row r="151" spans="1:4">
      <c r="A151" s="71">
        <v>150</v>
      </c>
      <c r="B151" s="71" t="s">
        <v>2495</v>
      </c>
      <c r="C151" s="71" t="s">
        <v>2507</v>
      </c>
      <c r="D151" s="71" t="s">
        <v>2508</v>
      </c>
    </row>
    <row r="152" spans="1:4">
      <c r="A152" s="71">
        <v>151</v>
      </c>
      <c r="B152" s="71" t="s">
        <v>2495</v>
      </c>
      <c r="C152" s="71" t="s">
        <v>2495</v>
      </c>
      <c r="D152" s="71" t="s">
        <v>2496</v>
      </c>
    </row>
    <row r="153" spans="1:4">
      <c r="A153" s="71">
        <v>152</v>
      </c>
      <c r="B153" s="71" t="s">
        <v>2495</v>
      </c>
      <c r="C153" s="71" t="s">
        <v>2509</v>
      </c>
      <c r="D153" s="71" t="s">
        <v>2510</v>
      </c>
    </row>
    <row r="154" spans="1:4">
      <c r="A154" s="71">
        <v>153</v>
      </c>
      <c r="B154" s="71" t="s">
        <v>2495</v>
      </c>
      <c r="C154" s="71" t="s">
        <v>2511</v>
      </c>
      <c r="D154" s="71" t="s">
        <v>2512</v>
      </c>
    </row>
    <row r="155" spans="1:4">
      <c r="A155" s="71">
        <v>154</v>
      </c>
      <c r="B155" s="71" t="s">
        <v>2495</v>
      </c>
      <c r="C155" s="71" t="s">
        <v>2513</v>
      </c>
      <c r="D155" s="71" t="s">
        <v>2514</v>
      </c>
    </row>
    <row r="156" spans="1:4">
      <c r="A156" s="71">
        <v>155</v>
      </c>
      <c r="B156" s="71" t="s">
        <v>2495</v>
      </c>
      <c r="C156" s="71" t="s">
        <v>2515</v>
      </c>
      <c r="D156" s="71" t="s">
        <v>2516</v>
      </c>
    </row>
    <row r="157" spans="1:4">
      <c r="A157" s="71">
        <v>156</v>
      </c>
      <c r="B157" s="71" t="s">
        <v>2495</v>
      </c>
      <c r="C157" s="71" t="s">
        <v>2517</v>
      </c>
      <c r="D157" s="71" t="s">
        <v>2518</v>
      </c>
    </row>
    <row r="158" spans="1:4">
      <c r="A158" s="71">
        <v>157</v>
      </c>
      <c r="B158" s="71" t="s">
        <v>2495</v>
      </c>
      <c r="C158" s="71" t="s">
        <v>2519</v>
      </c>
      <c r="D158" s="71" t="s">
        <v>2520</v>
      </c>
    </row>
    <row r="159" spans="1:4">
      <c r="A159" s="71">
        <v>158</v>
      </c>
      <c r="B159" s="71" t="s">
        <v>2495</v>
      </c>
      <c r="C159" s="71" t="s">
        <v>2521</v>
      </c>
      <c r="D159" s="71" t="s">
        <v>2522</v>
      </c>
    </row>
    <row r="160" spans="1:4">
      <c r="A160" s="71">
        <v>159</v>
      </c>
      <c r="B160" s="71" t="s">
        <v>2495</v>
      </c>
      <c r="C160" s="71" t="s">
        <v>2523</v>
      </c>
      <c r="D160" s="71" t="s">
        <v>2524</v>
      </c>
    </row>
    <row r="161" spans="1:4">
      <c r="A161" s="71">
        <v>160</v>
      </c>
      <c r="B161" s="71" t="s">
        <v>2525</v>
      </c>
      <c r="C161" s="71" t="s">
        <v>2527</v>
      </c>
      <c r="D161" s="71" t="s">
        <v>2528</v>
      </c>
    </row>
    <row r="162" spans="1:4">
      <c r="A162" s="71">
        <v>161</v>
      </c>
      <c r="B162" s="71" t="s">
        <v>2525</v>
      </c>
      <c r="C162" s="71" t="s">
        <v>2525</v>
      </c>
      <c r="D162" s="71" t="s">
        <v>2526</v>
      </c>
    </row>
    <row r="163" spans="1:4">
      <c r="A163" s="71">
        <v>162</v>
      </c>
      <c r="B163" s="71" t="s">
        <v>2525</v>
      </c>
      <c r="C163" s="71" t="s">
        <v>2529</v>
      </c>
      <c r="D163" s="71" t="s">
        <v>2530</v>
      </c>
    </row>
    <row r="164" spans="1:4">
      <c r="A164" s="71">
        <v>163</v>
      </c>
      <c r="B164" s="71" t="s">
        <v>2525</v>
      </c>
      <c r="C164" s="71" t="s">
        <v>2531</v>
      </c>
      <c r="D164" s="71" t="s">
        <v>2532</v>
      </c>
    </row>
    <row r="165" spans="1:4">
      <c r="A165" s="71">
        <v>164</v>
      </c>
      <c r="B165" s="71" t="s">
        <v>2533</v>
      </c>
      <c r="C165" s="71" t="s">
        <v>2535</v>
      </c>
      <c r="D165" s="71" t="s">
        <v>2536</v>
      </c>
    </row>
    <row r="166" spans="1:4">
      <c r="A166" s="71">
        <v>165</v>
      </c>
      <c r="B166" s="71" t="s">
        <v>2533</v>
      </c>
      <c r="C166" s="71" t="s">
        <v>2537</v>
      </c>
      <c r="D166" s="71" t="s">
        <v>2538</v>
      </c>
    </row>
    <row r="167" spans="1:4">
      <c r="A167" s="71">
        <v>166</v>
      </c>
      <c r="B167" s="71" t="s">
        <v>2533</v>
      </c>
      <c r="C167" s="71" t="s">
        <v>2539</v>
      </c>
      <c r="D167" s="71" t="s">
        <v>2540</v>
      </c>
    </row>
    <row r="168" spans="1:4">
      <c r="A168" s="71">
        <v>167</v>
      </c>
      <c r="B168" s="71" t="s">
        <v>2533</v>
      </c>
      <c r="C168" s="71" t="s">
        <v>2541</v>
      </c>
      <c r="D168" s="71" t="s">
        <v>2542</v>
      </c>
    </row>
    <row r="169" spans="1:4">
      <c r="A169" s="71">
        <v>168</v>
      </c>
      <c r="B169" s="71" t="s">
        <v>2533</v>
      </c>
      <c r="C169" s="71" t="s">
        <v>2543</v>
      </c>
      <c r="D169" s="71" t="s">
        <v>2544</v>
      </c>
    </row>
    <row r="170" spans="1:4">
      <c r="A170" s="71">
        <v>169</v>
      </c>
      <c r="B170" s="71" t="s">
        <v>2533</v>
      </c>
      <c r="C170" s="71" t="s">
        <v>2545</v>
      </c>
      <c r="D170" s="71" t="s">
        <v>2546</v>
      </c>
    </row>
    <row r="171" spans="1:4">
      <c r="A171" s="71">
        <v>170</v>
      </c>
      <c r="B171" s="71" t="s">
        <v>2533</v>
      </c>
      <c r="C171" s="71" t="s">
        <v>2547</v>
      </c>
      <c r="D171" s="71" t="s">
        <v>2548</v>
      </c>
    </row>
    <row r="172" spans="1:4">
      <c r="A172" s="71">
        <v>171</v>
      </c>
      <c r="B172" s="71" t="s">
        <v>2533</v>
      </c>
      <c r="C172" s="71" t="s">
        <v>2533</v>
      </c>
      <c r="D172" s="71" t="s">
        <v>2534</v>
      </c>
    </row>
    <row r="173" spans="1:4">
      <c r="A173" s="71">
        <v>172</v>
      </c>
      <c r="B173" s="71" t="s">
        <v>2533</v>
      </c>
      <c r="C173" s="71" t="s">
        <v>2549</v>
      </c>
      <c r="D173" s="71" t="s">
        <v>2550</v>
      </c>
    </row>
    <row r="174" spans="1:4">
      <c r="A174" s="71">
        <v>173</v>
      </c>
      <c r="B174" s="71" t="s">
        <v>2533</v>
      </c>
      <c r="C174" s="71" t="s">
        <v>2551</v>
      </c>
      <c r="D174" s="71" t="s">
        <v>2552</v>
      </c>
    </row>
    <row r="175" spans="1:4">
      <c r="A175" s="71">
        <v>174</v>
      </c>
      <c r="B175" s="71" t="s">
        <v>2533</v>
      </c>
      <c r="C175" s="71" t="s">
        <v>2553</v>
      </c>
      <c r="D175" s="71" t="s">
        <v>2554</v>
      </c>
    </row>
    <row r="176" spans="1:4">
      <c r="A176" s="71">
        <v>175</v>
      </c>
      <c r="B176" s="71" t="s">
        <v>2533</v>
      </c>
      <c r="C176" s="71" t="s">
        <v>2555</v>
      </c>
      <c r="D176" s="71" t="s">
        <v>2556</v>
      </c>
    </row>
    <row r="177" spans="1:4">
      <c r="A177" s="71">
        <v>176</v>
      </c>
      <c r="B177" s="71" t="s">
        <v>2533</v>
      </c>
      <c r="C177" s="71" t="s">
        <v>2557</v>
      </c>
      <c r="D177" s="71" t="s">
        <v>2558</v>
      </c>
    </row>
    <row r="178" spans="1:4">
      <c r="A178" s="71">
        <v>177</v>
      </c>
      <c r="B178" s="71" t="s">
        <v>2533</v>
      </c>
      <c r="C178" s="71" t="s">
        <v>2559</v>
      </c>
      <c r="D178" s="71" t="s">
        <v>2560</v>
      </c>
    </row>
    <row r="179" spans="1:4">
      <c r="A179" s="71">
        <v>178</v>
      </c>
      <c r="B179" s="71" t="s">
        <v>2533</v>
      </c>
      <c r="C179" s="71" t="s">
        <v>2561</v>
      </c>
      <c r="D179" s="71" t="s">
        <v>2562</v>
      </c>
    </row>
    <row r="180" spans="1:4">
      <c r="A180" s="71">
        <v>179</v>
      </c>
      <c r="B180" s="71" t="s">
        <v>2533</v>
      </c>
      <c r="C180" s="71" t="s">
        <v>2563</v>
      </c>
      <c r="D180" s="71" t="s">
        <v>2564</v>
      </c>
    </row>
    <row r="181" spans="1:4">
      <c r="A181" s="71">
        <v>180</v>
      </c>
      <c r="B181" s="71" t="s">
        <v>2565</v>
      </c>
      <c r="C181" s="71" t="s">
        <v>2567</v>
      </c>
      <c r="D181" s="71" t="s">
        <v>2568</v>
      </c>
    </row>
    <row r="182" spans="1:4">
      <c r="A182" s="71">
        <v>181</v>
      </c>
      <c r="B182" s="71" t="s">
        <v>2565</v>
      </c>
      <c r="C182" s="71" t="s">
        <v>2569</v>
      </c>
      <c r="D182" s="71" t="s">
        <v>2570</v>
      </c>
    </row>
    <row r="183" spans="1:4">
      <c r="A183" s="71">
        <v>182</v>
      </c>
      <c r="B183" s="71" t="s">
        <v>2565</v>
      </c>
      <c r="C183" s="71" t="s">
        <v>2565</v>
      </c>
      <c r="D183" s="71" t="s">
        <v>2566</v>
      </c>
    </row>
    <row r="184" spans="1:4">
      <c r="A184" s="71">
        <v>183</v>
      </c>
      <c r="B184" s="71" t="s">
        <v>2565</v>
      </c>
      <c r="C184" s="71" t="s">
        <v>2571</v>
      </c>
      <c r="D184" s="71" t="s">
        <v>2572</v>
      </c>
    </row>
    <row r="185" spans="1:4">
      <c r="A185" s="71">
        <v>184</v>
      </c>
      <c r="B185" s="71" t="s">
        <v>2565</v>
      </c>
      <c r="C185" s="71" t="s">
        <v>2573</v>
      </c>
      <c r="D185" s="71" t="s">
        <v>2574</v>
      </c>
    </row>
    <row r="186" spans="1:4">
      <c r="A186" s="71">
        <v>185</v>
      </c>
      <c r="B186" s="71" t="s">
        <v>2565</v>
      </c>
      <c r="C186" s="71" t="s">
        <v>2575</v>
      </c>
      <c r="D186" s="71" t="s">
        <v>2576</v>
      </c>
    </row>
    <row r="187" spans="1:4">
      <c r="A187" s="71">
        <v>186</v>
      </c>
      <c r="B187" s="71" t="s">
        <v>2565</v>
      </c>
      <c r="C187" s="71" t="s">
        <v>2577</v>
      </c>
      <c r="D187" s="71" t="s">
        <v>2578</v>
      </c>
    </row>
    <row r="188" spans="1:4">
      <c r="A188" s="71">
        <v>187</v>
      </c>
      <c r="B188" s="71" t="s">
        <v>2565</v>
      </c>
      <c r="C188" s="71" t="s">
        <v>2579</v>
      </c>
      <c r="D188" s="71" t="s">
        <v>2580</v>
      </c>
    </row>
    <row r="189" spans="1:4">
      <c r="A189" s="71">
        <v>188</v>
      </c>
      <c r="B189" s="71" t="s">
        <v>2565</v>
      </c>
      <c r="C189" s="71" t="s">
        <v>2581</v>
      </c>
      <c r="D189" s="71" t="s">
        <v>2582</v>
      </c>
    </row>
    <row r="190" spans="1:4">
      <c r="A190" s="71">
        <v>189</v>
      </c>
      <c r="B190" s="71" t="s">
        <v>2565</v>
      </c>
      <c r="C190" s="71" t="s">
        <v>2583</v>
      </c>
      <c r="D190" s="71" t="s">
        <v>2584</v>
      </c>
    </row>
    <row r="191" spans="1:4">
      <c r="A191" s="71">
        <v>190</v>
      </c>
      <c r="B191" s="71" t="s">
        <v>2585</v>
      </c>
      <c r="C191" s="71" t="s">
        <v>2587</v>
      </c>
      <c r="D191" s="71" t="s">
        <v>2588</v>
      </c>
    </row>
    <row r="192" spans="1:4">
      <c r="A192" s="71">
        <v>191</v>
      </c>
      <c r="B192" s="71" t="s">
        <v>2585</v>
      </c>
      <c r="C192" s="71" t="s">
        <v>2589</v>
      </c>
      <c r="D192" s="71" t="s">
        <v>2590</v>
      </c>
    </row>
    <row r="193" spans="1:4">
      <c r="A193" s="71">
        <v>192</v>
      </c>
      <c r="B193" s="71" t="s">
        <v>2585</v>
      </c>
      <c r="C193" s="71" t="s">
        <v>2585</v>
      </c>
      <c r="D193" s="71" t="s">
        <v>2586</v>
      </c>
    </row>
    <row r="194" spans="1:4">
      <c r="A194" s="71">
        <v>193</v>
      </c>
      <c r="B194" s="71" t="s">
        <v>2585</v>
      </c>
      <c r="C194" s="71" t="s">
        <v>2591</v>
      </c>
      <c r="D194" s="71" t="s">
        <v>2592</v>
      </c>
    </row>
    <row r="195" spans="1:4">
      <c r="A195" s="71">
        <v>194</v>
      </c>
      <c r="B195" s="71" t="s">
        <v>2585</v>
      </c>
      <c r="C195" s="71" t="s">
        <v>2337</v>
      </c>
      <c r="D195" s="71" t="s">
        <v>2593</v>
      </c>
    </row>
    <row r="196" spans="1:4">
      <c r="A196" s="71">
        <v>195</v>
      </c>
      <c r="B196" s="71" t="s">
        <v>2585</v>
      </c>
      <c r="C196" s="71" t="s">
        <v>2594</v>
      </c>
      <c r="D196" s="71" t="s">
        <v>2595</v>
      </c>
    </row>
    <row r="197" spans="1:4">
      <c r="A197" s="71">
        <v>196</v>
      </c>
      <c r="B197" s="71" t="s">
        <v>2596</v>
      </c>
      <c r="C197" s="71" t="s">
        <v>2598</v>
      </c>
      <c r="D197" s="71" t="s">
        <v>2599</v>
      </c>
    </row>
    <row r="198" spans="1:4">
      <c r="A198" s="71">
        <v>197</v>
      </c>
      <c r="B198" s="71" t="s">
        <v>2596</v>
      </c>
      <c r="C198" s="71" t="s">
        <v>2600</v>
      </c>
      <c r="D198" s="71" t="s">
        <v>2601</v>
      </c>
    </row>
    <row r="199" spans="1:4">
      <c r="A199" s="71">
        <v>198</v>
      </c>
      <c r="B199" s="71" t="s">
        <v>2596</v>
      </c>
      <c r="C199" s="71" t="s">
        <v>2602</v>
      </c>
      <c r="D199" s="71" t="s">
        <v>2603</v>
      </c>
    </row>
    <row r="200" spans="1:4">
      <c r="A200" s="71">
        <v>199</v>
      </c>
      <c r="B200" s="71" t="s">
        <v>2596</v>
      </c>
      <c r="C200" s="71" t="s">
        <v>2604</v>
      </c>
      <c r="D200" s="71" t="s">
        <v>2605</v>
      </c>
    </row>
    <row r="201" spans="1:4">
      <c r="A201" s="71">
        <v>200</v>
      </c>
      <c r="B201" s="71" t="s">
        <v>2596</v>
      </c>
      <c r="C201" s="71" t="s">
        <v>2596</v>
      </c>
      <c r="D201" s="71" t="s">
        <v>2597</v>
      </c>
    </row>
    <row r="202" spans="1:4">
      <c r="A202" s="71">
        <v>201</v>
      </c>
      <c r="B202" s="71" t="s">
        <v>2596</v>
      </c>
      <c r="C202" s="71" t="s">
        <v>2606</v>
      </c>
      <c r="D202" s="71" t="s">
        <v>2607</v>
      </c>
    </row>
    <row r="203" spans="1:4">
      <c r="A203" s="71">
        <v>202</v>
      </c>
      <c r="B203" s="71" t="s">
        <v>2596</v>
      </c>
      <c r="C203" s="71" t="s">
        <v>2608</v>
      </c>
      <c r="D203" s="71" t="s">
        <v>2609</v>
      </c>
    </row>
    <row r="204" spans="1:4">
      <c r="A204" s="71">
        <v>203</v>
      </c>
      <c r="B204" s="71" t="s">
        <v>2596</v>
      </c>
      <c r="C204" s="71" t="s">
        <v>2610</v>
      </c>
      <c r="D204" s="71" t="s">
        <v>2611</v>
      </c>
    </row>
    <row r="205" spans="1:4">
      <c r="A205" s="71">
        <v>204</v>
      </c>
      <c r="B205" s="71" t="s">
        <v>2596</v>
      </c>
      <c r="C205" s="71" t="s">
        <v>2612</v>
      </c>
      <c r="D205" s="71" t="s">
        <v>2613</v>
      </c>
    </row>
    <row r="206" spans="1:4">
      <c r="A206" s="71">
        <v>205</v>
      </c>
      <c r="B206" s="71" t="s">
        <v>2596</v>
      </c>
      <c r="C206" s="71" t="s">
        <v>2614</v>
      </c>
      <c r="D206" s="71" t="s">
        <v>2615</v>
      </c>
    </row>
    <row r="207" spans="1:4">
      <c r="A207" s="71">
        <v>206</v>
      </c>
      <c r="B207" s="71" t="s">
        <v>2596</v>
      </c>
      <c r="C207" s="71" t="s">
        <v>2616</v>
      </c>
      <c r="D207" s="71" t="s">
        <v>2617</v>
      </c>
    </row>
    <row r="208" spans="1:4">
      <c r="A208" s="71">
        <v>207</v>
      </c>
      <c r="B208" s="71" t="s">
        <v>2618</v>
      </c>
      <c r="C208" s="71" t="s">
        <v>2620</v>
      </c>
      <c r="D208" s="71" t="s">
        <v>2621</v>
      </c>
    </row>
    <row r="209" spans="1:4">
      <c r="A209" s="71">
        <v>208</v>
      </c>
      <c r="B209" s="71" t="s">
        <v>2618</v>
      </c>
      <c r="C209" s="71" t="s">
        <v>2622</v>
      </c>
      <c r="D209" s="71" t="s">
        <v>2623</v>
      </c>
    </row>
    <row r="210" spans="1:4">
      <c r="A210" s="71">
        <v>209</v>
      </c>
      <c r="B210" s="71" t="s">
        <v>2618</v>
      </c>
      <c r="C210" s="71" t="s">
        <v>2624</v>
      </c>
      <c r="D210" s="71" t="s">
        <v>2625</v>
      </c>
    </row>
    <row r="211" spans="1:4">
      <c r="A211" s="71">
        <v>210</v>
      </c>
      <c r="B211" s="71" t="s">
        <v>2618</v>
      </c>
      <c r="C211" s="71" t="s">
        <v>2618</v>
      </c>
      <c r="D211" s="71" t="s">
        <v>2619</v>
      </c>
    </row>
    <row r="212" spans="1:4">
      <c r="A212" s="71">
        <v>211</v>
      </c>
      <c r="B212" s="71" t="s">
        <v>2618</v>
      </c>
      <c r="C212" s="71" t="s">
        <v>2626</v>
      </c>
      <c r="D212" s="71" t="s">
        <v>2627</v>
      </c>
    </row>
    <row r="213" spans="1:4">
      <c r="A213" s="71">
        <v>212</v>
      </c>
      <c r="B213" s="71" t="s">
        <v>2618</v>
      </c>
      <c r="C213" s="71" t="s">
        <v>2628</v>
      </c>
      <c r="D213" s="71" t="s">
        <v>2629</v>
      </c>
    </row>
    <row r="214" spans="1:4">
      <c r="A214" s="71">
        <v>213</v>
      </c>
      <c r="B214" s="71" t="s">
        <v>2630</v>
      </c>
      <c r="C214" s="71" t="s">
        <v>2632</v>
      </c>
      <c r="D214" s="71" t="s">
        <v>2633</v>
      </c>
    </row>
    <row r="215" spans="1:4">
      <c r="A215" s="71">
        <v>214</v>
      </c>
      <c r="B215" s="71" t="s">
        <v>2630</v>
      </c>
      <c r="C215" s="71" t="s">
        <v>2634</v>
      </c>
      <c r="D215" s="71" t="s">
        <v>2635</v>
      </c>
    </row>
    <row r="216" spans="1:4">
      <c r="A216" s="71">
        <v>215</v>
      </c>
      <c r="B216" s="71" t="s">
        <v>2630</v>
      </c>
      <c r="C216" s="71" t="s">
        <v>2636</v>
      </c>
      <c r="D216" s="71" t="s">
        <v>2637</v>
      </c>
    </row>
    <row r="217" spans="1:4">
      <c r="A217" s="71">
        <v>216</v>
      </c>
      <c r="B217" s="71" t="s">
        <v>2630</v>
      </c>
      <c r="C217" s="71" t="s">
        <v>2638</v>
      </c>
      <c r="D217" s="71" t="s">
        <v>2639</v>
      </c>
    </row>
    <row r="218" spans="1:4">
      <c r="A218" s="71">
        <v>217</v>
      </c>
      <c r="B218" s="71" t="s">
        <v>2630</v>
      </c>
      <c r="C218" s="71" t="s">
        <v>2640</v>
      </c>
      <c r="D218" s="71" t="s">
        <v>2641</v>
      </c>
    </row>
    <row r="219" spans="1:4">
      <c r="A219" s="71">
        <v>218</v>
      </c>
      <c r="B219" s="71" t="s">
        <v>2630</v>
      </c>
      <c r="C219" s="71" t="s">
        <v>2642</v>
      </c>
      <c r="D219" s="71" t="s">
        <v>2643</v>
      </c>
    </row>
    <row r="220" spans="1:4">
      <c r="A220" s="71">
        <v>219</v>
      </c>
      <c r="B220" s="71" t="s">
        <v>2630</v>
      </c>
      <c r="C220" s="71" t="s">
        <v>2644</v>
      </c>
      <c r="D220" s="71" t="s">
        <v>2645</v>
      </c>
    </row>
    <row r="221" spans="1:4">
      <c r="A221" s="71">
        <v>220</v>
      </c>
      <c r="B221" s="71" t="s">
        <v>2630</v>
      </c>
      <c r="C221" s="71" t="s">
        <v>2646</v>
      </c>
      <c r="D221" s="71" t="s">
        <v>2647</v>
      </c>
    </row>
    <row r="222" spans="1:4">
      <c r="A222" s="71">
        <v>221</v>
      </c>
      <c r="B222" s="71" t="s">
        <v>2630</v>
      </c>
      <c r="C222" s="71" t="s">
        <v>2630</v>
      </c>
      <c r="D222" s="71" t="s">
        <v>2631</v>
      </c>
    </row>
    <row r="223" spans="1:4">
      <c r="A223" s="71">
        <v>222</v>
      </c>
      <c r="B223" s="71" t="s">
        <v>2630</v>
      </c>
      <c r="C223" s="71" t="s">
        <v>2648</v>
      </c>
      <c r="D223" s="71" t="s">
        <v>2649</v>
      </c>
    </row>
    <row r="224" spans="1:4">
      <c r="A224" s="71">
        <v>223</v>
      </c>
      <c r="B224" s="71" t="s">
        <v>2630</v>
      </c>
      <c r="C224" s="71" t="s">
        <v>2650</v>
      </c>
      <c r="D224" s="71" t="s">
        <v>2651</v>
      </c>
    </row>
    <row r="225" spans="1:4">
      <c r="A225" s="71">
        <v>224</v>
      </c>
      <c r="B225" s="71" t="s">
        <v>2630</v>
      </c>
      <c r="C225" s="71" t="s">
        <v>2652</v>
      </c>
      <c r="D225" s="71" t="s">
        <v>2653</v>
      </c>
    </row>
    <row r="226" spans="1:4">
      <c r="A226" s="71">
        <v>225</v>
      </c>
      <c r="B226" s="71" t="s">
        <v>2630</v>
      </c>
      <c r="C226" s="71" t="s">
        <v>2654</v>
      </c>
      <c r="D226" s="71" t="s">
        <v>2655</v>
      </c>
    </row>
    <row r="227" spans="1:4">
      <c r="A227" s="71">
        <v>226</v>
      </c>
      <c r="B227" s="71" t="s">
        <v>2630</v>
      </c>
      <c r="C227" s="71" t="s">
        <v>2656</v>
      </c>
      <c r="D227" s="71" t="s">
        <v>2657</v>
      </c>
    </row>
    <row r="228" spans="1:4">
      <c r="A228" s="71">
        <v>227</v>
      </c>
      <c r="B228" s="71" t="s">
        <v>2658</v>
      </c>
      <c r="C228" s="71" t="s">
        <v>2660</v>
      </c>
      <c r="D228" s="71" t="s">
        <v>2661</v>
      </c>
    </row>
    <row r="229" spans="1:4">
      <c r="A229" s="71">
        <v>228</v>
      </c>
      <c r="B229" s="71" t="s">
        <v>2658</v>
      </c>
      <c r="C229" s="71" t="s">
        <v>2662</v>
      </c>
      <c r="D229" s="71" t="s">
        <v>2663</v>
      </c>
    </row>
    <row r="230" spans="1:4">
      <c r="A230" s="71">
        <v>229</v>
      </c>
      <c r="B230" s="71" t="s">
        <v>2658</v>
      </c>
      <c r="C230" s="71" t="s">
        <v>2664</v>
      </c>
      <c r="D230" s="71" t="s">
        <v>2665</v>
      </c>
    </row>
    <row r="231" spans="1:4">
      <c r="A231" s="71">
        <v>230</v>
      </c>
      <c r="B231" s="71" t="s">
        <v>2658</v>
      </c>
      <c r="C231" s="71" t="s">
        <v>2666</v>
      </c>
      <c r="D231" s="71" t="s">
        <v>2667</v>
      </c>
    </row>
    <row r="232" spans="1:4">
      <c r="A232" s="71">
        <v>231</v>
      </c>
      <c r="B232" s="71" t="s">
        <v>2658</v>
      </c>
      <c r="C232" s="71" t="s">
        <v>2658</v>
      </c>
      <c r="D232" s="71" t="s">
        <v>2659</v>
      </c>
    </row>
    <row r="233" spans="1:4">
      <c r="A233" s="71">
        <v>232</v>
      </c>
      <c r="B233" s="71" t="s">
        <v>2658</v>
      </c>
      <c r="C233" s="71" t="s">
        <v>2668</v>
      </c>
      <c r="D233" s="71" t="s">
        <v>2669</v>
      </c>
    </row>
    <row r="234" spans="1:4">
      <c r="A234" s="71">
        <v>233</v>
      </c>
      <c r="B234" s="71" t="s">
        <v>2670</v>
      </c>
      <c r="C234" s="71" t="s">
        <v>2670</v>
      </c>
      <c r="D234" s="71" t="s">
        <v>2671</v>
      </c>
    </row>
    <row r="235" spans="1:4">
      <c r="A235" s="71">
        <v>234</v>
      </c>
      <c r="B235" s="71" t="s">
        <v>2672</v>
      </c>
      <c r="C235" s="71" t="s">
        <v>2674</v>
      </c>
      <c r="D235" s="71" t="s">
        <v>2675</v>
      </c>
    </row>
    <row r="236" spans="1:4">
      <c r="A236" s="71">
        <v>235</v>
      </c>
      <c r="B236" s="71" t="s">
        <v>2672</v>
      </c>
      <c r="C236" s="71" t="s">
        <v>2676</v>
      </c>
      <c r="D236" s="71" t="s">
        <v>2677</v>
      </c>
    </row>
    <row r="237" spans="1:4">
      <c r="A237" s="71">
        <v>236</v>
      </c>
      <c r="B237" s="71" t="s">
        <v>2672</v>
      </c>
      <c r="C237" s="71" t="s">
        <v>2678</v>
      </c>
      <c r="D237" s="71" t="s">
        <v>2679</v>
      </c>
    </row>
    <row r="238" spans="1:4">
      <c r="A238" s="71">
        <v>237</v>
      </c>
      <c r="B238" s="71" t="s">
        <v>2672</v>
      </c>
      <c r="C238" s="71" t="s">
        <v>2680</v>
      </c>
      <c r="D238" s="71" t="s">
        <v>2681</v>
      </c>
    </row>
    <row r="239" spans="1:4">
      <c r="A239" s="71">
        <v>238</v>
      </c>
      <c r="B239" s="71" t="s">
        <v>2672</v>
      </c>
      <c r="C239" s="71" t="s">
        <v>2682</v>
      </c>
      <c r="D239" s="71" t="s">
        <v>2683</v>
      </c>
    </row>
    <row r="240" spans="1:4">
      <c r="A240" s="71">
        <v>239</v>
      </c>
      <c r="B240" s="71" t="s">
        <v>2672</v>
      </c>
      <c r="C240" s="71" t="s">
        <v>2684</v>
      </c>
      <c r="D240" s="71" t="s">
        <v>2685</v>
      </c>
    </row>
    <row r="241" spans="1:4">
      <c r="A241" s="71">
        <v>240</v>
      </c>
      <c r="B241" s="71" t="s">
        <v>2672</v>
      </c>
      <c r="C241" s="71" t="s">
        <v>2686</v>
      </c>
      <c r="D241" s="71" t="s">
        <v>2687</v>
      </c>
    </row>
    <row r="242" spans="1:4">
      <c r="A242" s="71">
        <v>241</v>
      </c>
      <c r="B242" s="71" t="s">
        <v>2672</v>
      </c>
      <c r="C242" s="71" t="s">
        <v>2672</v>
      </c>
      <c r="D242" s="71" t="s">
        <v>2673</v>
      </c>
    </row>
    <row r="243" spans="1:4">
      <c r="A243" s="71">
        <v>242</v>
      </c>
      <c r="B243" s="71" t="s">
        <v>2688</v>
      </c>
      <c r="C243" s="71" t="s">
        <v>2690</v>
      </c>
      <c r="D243" s="71" t="s">
        <v>2691</v>
      </c>
    </row>
    <row r="244" spans="1:4">
      <c r="A244" s="71">
        <v>243</v>
      </c>
      <c r="B244" s="71" t="s">
        <v>2688</v>
      </c>
      <c r="C244" s="71" t="s">
        <v>2692</v>
      </c>
      <c r="D244" s="71" t="s">
        <v>2693</v>
      </c>
    </row>
    <row r="245" spans="1:4">
      <c r="A245" s="71">
        <v>244</v>
      </c>
      <c r="B245" s="71" t="s">
        <v>2688</v>
      </c>
      <c r="C245" s="71" t="s">
        <v>2694</v>
      </c>
      <c r="D245" s="71" t="s">
        <v>2695</v>
      </c>
    </row>
    <row r="246" spans="1:4">
      <c r="A246" s="71">
        <v>245</v>
      </c>
      <c r="B246" s="71" t="s">
        <v>2688</v>
      </c>
      <c r="C246" s="71" t="s">
        <v>2696</v>
      </c>
      <c r="D246" s="71" t="s">
        <v>2697</v>
      </c>
    </row>
    <row r="247" spans="1:4">
      <c r="A247" s="71">
        <v>246</v>
      </c>
      <c r="B247" s="71" t="s">
        <v>2688</v>
      </c>
      <c r="C247" s="71" t="s">
        <v>2698</v>
      </c>
      <c r="D247" s="71" t="s">
        <v>2699</v>
      </c>
    </row>
    <row r="248" spans="1:4">
      <c r="A248" s="71">
        <v>247</v>
      </c>
      <c r="B248" s="71" t="s">
        <v>2688</v>
      </c>
      <c r="C248" s="71" t="s">
        <v>2700</v>
      </c>
      <c r="D248" s="71" t="s">
        <v>2701</v>
      </c>
    </row>
    <row r="249" spans="1:4">
      <c r="A249" s="71">
        <v>248</v>
      </c>
      <c r="B249" s="71" t="s">
        <v>2688</v>
      </c>
      <c r="C249" s="71" t="s">
        <v>2702</v>
      </c>
      <c r="D249" s="71" t="s">
        <v>2703</v>
      </c>
    </row>
    <row r="250" spans="1:4">
      <c r="A250" s="71">
        <v>249</v>
      </c>
      <c r="B250" s="71" t="s">
        <v>2688</v>
      </c>
      <c r="C250" s="71" t="s">
        <v>2704</v>
      </c>
      <c r="D250" s="71" t="s">
        <v>2705</v>
      </c>
    </row>
    <row r="251" spans="1:4">
      <c r="A251" s="71">
        <v>250</v>
      </c>
      <c r="B251" s="71" t="s">
        <v>2688</v>
      </c>
      <c r="C251" s="71" t="s">
        <v>2706</v>
      </c>
      <c r="D251" s="71" t="s">
        <v>2707</v>
      </c>
    </row>
    <row r="252" spans="1:4">
      <c r="A252" s="71">
        <v>251</v>
      </c>
      <c r="B252" s="71" t="s">
        <v>2688</v>
      </c>
      <c r="C252" s="71" t="s">
        <v>2708</v>
      </c>
      <c r="D252" s="71" t="s">
        <v>2709</v>
      </c>
    </row>
    <row r="253" spans="1:4">
      <c r="A253" s="71">
        <v>252</v>
      </c>
      <c r="B253" s="71" t="s">
        <v>2688</v>
      </c>
      <c r="C253" s="71" t="s">
        <v>2710</v>
      </c>
      <c r="D253" s="71" t="s">
        <v>2711</v>
      </c>
    </row>
    <row r="254" spans="1:4">
      <c r="A254" s="71">
        <v>253</v>
      </c>
      <c r="B254" s="71" t="s">
        <v>2688</v>
      </c>
      <c r="C254" s="71" t="s">
        <v>2712</v>
      </c>
      <c r="D254" s="71" t="s">
        <v>2713</v>
      </c>
    </row>
    <row r="255" spans="1:4">
      <c r="A255" s="71">
        <v>254</v>
      </c>
      <c r="B255" s="71" t="s">
        <v>2688</v>
      </c>
      <c r="C255" s="71" t="s">
        <v>2714</v>
      </c>
      <c r="D255" s="71" t="s">
        <v>2715</v>
      </c>
    </row>
    <row r="256" spans="1:4">
      <c r="A256" s="71">
        <v>255</v>
      </c>
      <c r="B256" s="71" t="s">
        <v>2688</v>
      </c>
      <c r="C256" s="71" t="s">
        <v>2716</v>
      </c>
      <c r="D256" s="71" t="s">
        <v>2717</v>
      </c>
    </row>
    <row r="257" spans="1:4">
      <c r="A257" s="71">
        <v>256</v>
      </c>
      <c r="B257" s="71" t="s">
        <v>2688</v>
      </c>
      <c r="C257" s="71" t="s">
        <v>2688</v>
      </c>
      <c r="D257" s="71" t="s">
        <v>2689</v>
      </c>
    </row>
    <row r="258" spans="1:4">
      <c r="A258" s="71">
        <v>257</v>
      </c>
      <c r="B258" s="71" t="s">
        <v>2688</v>
      </c>
      <c r="C258" s="71" t="s">
        <v>2718</v>
      </c>
      <c r="D258" s="71" t="s">
        <v>2719</v>
      </c>
    </row>
    <row r="259" spans="1:4">
      <c r="A259" s="71">
        <v>258</v>
      </c>
      <c r="B259" s="71" t="s">
        <v>2688</v>
      </c>
      <c r="C259" s="71" t="s">
        <v>2720</v>
      </c>
      <c r="D259" s="71" t="s">
        <v>2721</v>
      </c>
    </row>
    <row r="260" spans="1:4">
      <c r="A260" s="71">
        <v>259</v>
      </c>
      <c r="B260" s="71" t="s">
        <v>2722</v>
      </c>
      <c r="C260" s="71" t="s">
        <v>2724</v>
      </c>
      <c r="D260" s="71" t="s">
        <v>2725</v>
      </c>
    </row>
    <row r="261" spans="1:4">
      <c r="A261" s="71">
        <v>260</v>
      </c>
      <c r="B261" s="71" t="s">
        <v>2722</v>
      </c>
      <c r="C261" s="71" t="s">
        <v>2726</v>
      </c>
      <c r="D261" s="71" t="s">
        <v>2727</v>
      </c>
    </row>
    <row r="262" spans="1:4">
      <c r="A262" s="71">
        <v>261</v>
      </c>
      <c r="B262" s="71" t="s">
        <v>2722</v>
      </c>
      <c r="C262" s="71" t="s">
        <v>2728</v>
      </c>
      <c r="D262" s="71" t="s">
        <v>2729</v>
      </c>
    </row>
    <row r="263" spans="1:4">
      <c r="A263" s="71">
        <v>262</v>
      </c>
      <c r="B263" s="71" t="s">
        <v>2722</v>
      </c>
      <c r="C263" s="71" t="s">
        <v>2730</v>
      </c>
      <c r="D263" s="71" t="s">
        <v>2731</v>
      </c>
    </row>
    <row r="264" spans="1:4">
      <c r="A264" s="71">
        <v>263</v>
      </c>
      <c r="B264" s="71" t="s">
        <v>2722</v>
      </c>
      <c r="C264" s="71" t="s">
        <v>2732</v>
      </c>
      <c r="D264" s="71" t="s">
        <v>2733</v>
      </c>
    </row>
    <row r="265" spans="1:4">
      <c r="A265" s="71">
        <v>264</v>
      </c>
      <c r="B265" s="71" t="s">
        <v>2722</v>
      </c>
      <c r="C265" s="71" t="s">
        <v>2734</v>
      </c>
      <c r="D265" s="71" t="s">
        <v>2735</v>
      </c>
    </row>
    <row r="266" spans="1:4">
      <c r="A266" s="71">
        <v>265</v>
      </c>
      <c r="B266" s="71" t="s">
        <v>2722</v>
      </c>
      <c r="C266" s="71" t="s">
        <v>2736</v>
      </c>
      <c r="D266" s="71" t="s">
        <v>2737</v>
      </c>
    </row>
    <row r="267" spans="1:4">
      <c r="A267" s="71">
        <v>266</v>
      </c>
      <c r="B267" s="71" t="s">
        <v>2722</v>
      </c>
      <c r="C267" s="71" t="s">
        <v>2738</v>
      </c>
      <c r="D267" s="71" t="s">
        <v>2739</v>
      </c>
    </row>
    <row r="268" spans="1:4">
      <c r="A268" s="71">
        <v>267</v>
      </c>
      <c r="B268" s="71" t="s">
        <v>2722</v>
      </c>
      <c r="C268" s="71" t="s">
        <v>2740</v>
      </c>
      <c r="D268" s="71" t="s">
        <v>2741</v>
      </c>
    </row>
    <row r="269" spans="1:4">
      <c r="A269" s="71">
        <v>268</v>
      </c>
      <c r="B269" s="71" t="s">
        <v>2722</v>
      </c>
      <c r="C269" s="71" t="s">
        <v>2742</v>
      </c>
      <c r="D269" s="71" t="s">
        <v>2743</v>
      </c>
    </row>
    <row r="270" spans="1:4">
      <c r="A270" s="71">
        <v>269</v>
      </c>
      <c r="B270" s="71" t="s">
        <v>2722</v>
      </c>
      <c r="C270" s="71" t="s">
        <v>2744</v>
      </c>
      <c r="D270" s="71" t="s">
        <v>2745</v>
      </c>
    </row>
    <row r="271" spans="1:4">
      <c r="A271" s="71">
        <v>270</v>
      </c>
      <c r="B271" s="71" t="s">
        <v>2722</v>
      </c>
      <c r="C271" s="71" t="s">
        <v>2722</v>
      </c>
      <c r="D271" s="71" t="s">
        <v>2723</v>
      </c>
    </row>
    <row r="272" spans="1:4">
      <c r="A272" s="71">
        <v>271</v>
      </c>
      <c r="B272" s="71" t="s">
        <v>2722</v>
      </c>
      <c r="C272" s="71" t="s">
        <v>2746</v>
      </c>
      <c r="D272" s="71" t="s">
        <v>2747</v>
      </c>
    </row>
    <row r="273" spans="1:4">
      <c r="A273" s="71">
        <v>272</v>
      </c>
      <c r="B273" s="71" t="s">
        <v>2722</v>
      </c>
      <c r="C273" s="71" t="s">
        <v>2748</v>
      </c>
      <c r="D273" s="71" t="s">
        <v>2749</v>
      </c>
    </row>
    <row r="274" spans="1:4">
      <c r="A274" s="71">
        <v>273</v>
      </c>
      <c r="B274" s="71" t="s">
        <v>2722</v>
      </c>
      <c r="C274" s="71" t="s">
        <v>2750</v>
      </c>
      <c r="D274" s="71" t="s">
        <v>2751</v>
      </c>
    </row>
    <row r="275" spans="1:4">
      <c r="A275" s="71">
        <v>274</v>
      </c>
      <c r="B275" s="71" t="s">
        <v>2752</v>
      </c>
      <c r="C275" s="71" t="s">
        <v>2754</v>
      </c>
      <c r="D275" s="71" t="s">
        <v>2755</v>
      </c>
    </row>
    <row r="276" spans="1:4">
      <c r="A276" s="71">
        <v>275</v>
      </c>
      <c r="B276" s="71" t="s">
        <v>2752</v>
      </c>
      <c r="C276" s="71" t="s">
        <v>2756</v>
      </c>
      <c r="D276" s="71" t="s">
        <v>2757</v>
      </c>
    </row>
    <row r="277" spans="1:4">
      <c r="A277" s="71">
        <v>276</v>
      </c>
      <c r="B277" s="71" t="s">
        <v>2752</v>
      </c>
      <c r="C277" s="71" t="s">
        <v>2758</v>
      </c>
      <c r="D277" s="71" t="s">
        <v>2759</v>
      </c>
    </row>
    <row r="278" spans="1:4">
      <c r="A278" s="71">
        <v>277</v>
      </c>
      <c r="B278" s="71" t="s">
        <v>2752</v>
      </c>
      <c r="C278" s="71" t="s">
        <v>2760</v>
      </c>
      <c r="D278" s="71" t="s">
        <v>2761</v>
      </c>
    </row>
    <row r="279" spans="1:4">
      <c r="A279" s="71">
        <v>278</v>
      </c>
      <c r="B279" s="71" t="s">
        <v>2752</v>
      </c>
      <c r="C279" s="71" t="s">
        <v>2762</v>
      </c>
      <c r="D279" s="71" t="s">
        <v>2763</v>
      </c>
    </row>
    <row r="280" spans="1:4">
      <c r="A280" s="71">
        <v>279</v>
      </c>
      <c r="B280" s="71" t="s">
        <v>2752</v>
      </c>
      <c r="C280" s="71" t="s">
        <v>2764</v>
      </c>
      <c r="D280" s="71" t="s">
        <v>2765</v>
      </c>
    </row>
    <row r="281" spans="1:4">
      <c r="A281" s="71">
        <v>280</v>
      </c>
      <c r="B281" s="71" t="s">
        <v>2752</v>
      </c>
      <c r="C281" s="71" t="s">
        <v>2766</v>
      </c>
      <c r="D281" s="71" t="s">
        <v>2767</v>
      </c>
    </row>
    <row r="282" spans="1:4">
      <c r="A282" s="71">
        <v>281</v>
      </c>
      <c r="B282" s="71" t="s">
        <v>2752</v>
      </c>
      <c r="C282" s="71" t="s">
        <v>2752</v>
      </c>
      <c r="D282" s="71" t="s">
        <v>2753</v>
      </c>
    </row>
    <row r="283" spans="1:4">
      <c r="A283" s="71">
        <v>282</v>
      </c>
      <c r="B283" s="71" t="s">
        <v>2752</v>
      </c>
      <c r="C283" s="71" t="s">
        <v>2768</v>
      </c>
      <c r="D283" s="71" t="s">
        <v>2769</v>
      </c>
    </row>
    <row r="284" spans="1:4">
      <c r="A284" s="71">
        <v>283</v>
      </c>
      <c r="B284" s="71" t="s">
        <v>2752</v>
      </c>
      <c r="C284" s="71" t="s">
        <v>2770</v>
      </c>
      <c r="D284" s="71" t="s">
        <v>2771</v>
      </c>
    </row>
    <row r="285" spans="1:4">
      <c r="A285" s="71">
        <v>284</v>
      </c>
      <c r="B285" s="71" t="s">
        <v>2752</v>
      </c>
      <c r="C285" s="71" t="s">
        <v>2772</v>
      </c>
      <c r="D285" s="71" t="s">
        <v>2773</v>
      </c>
    </row>
    <row r="286" spans="1:4">
      <c r="A286" s="71">
        <v>285</v>
      </c>
      <c r="B286" s="71" t="s">
        <v>2774</v>
      </c>
      <c r="C286" s="71" t="s">
        <v>2776</v>
      </c>
      <c r="D286" s="71" t="s">
        <v>2777</v>
      </c>
    </row>
    <row r="287" spans="1:4">
      <c r="A287" s="71">
        <v>286</v>
      </c>
      <c r="B287" s="71" t="s">
        <v>2774</v>
      </c>
      <c r="C287" s="71" t="s">
        <v>2778</v>
      </c>
      <c r="D287" s="71" t="s">
        <v>2779</v>
      </c>
    </row>
    <row r="288" spans="1:4">
      <c r="A288" s="71">
        <v>287</v>
      </c>
      <c r="B288" s="71" t="s">
        <v>2774</v>
      </c>
      <c r="C288" s="71" t="s">
        <v>2780</v>
      </c>
      <c r="D288" s="71" t="s">
        <v>2781</v>
      </c>
    </row>
    <row r="289" spans="1:4">
      <c r="A289" s="71">
        <v>288</v>
      </c>
      <c r="B289" s="71" t="s">
        <v>2774</v>
      </c>
      <c r="C289" s="71" t="s">
        <v>2782</v>
      </c>
      <c r="D289" s="71" t="s">
        <v>2783</v>
      </c>
    </row>
    <row r="290" spans="1:4">
      <c r="A290" s="71">
        <v>289</v>
      </c>
      <c r="B290" s="71" t="s">
        <v>2774</v>
      </c>
      <c r="C290" s="71" t="s">
        <v>2784</v>
      </c>
      <c r="D290" s="71" t="s">
        <v>2785</v>
      </c>
    </row>
    <row r="291" spans="1:4">
      <c r="A291" s="71">
        <v>290</v>
      </c>
      <c r="B291" s="71" t="s">
        <v>2774</v>
      </c>
      <c r="C291" s="71" t="s">
        <v>2786</v>
      </c>
      <c r="D291" s="71" t="s">
        <v>2787</v>
      </c>
    </row>
    <row r="292" spans="1:4">
      <c r="A292" s="71">
        <v>291</v>
      </c>
      <c r="B292" s="71" t="s">
        <v>2774</v>
      </c>
      <c r="C292" s="71" t="s">
        <v>2788</v>
      </c>
      <c r="D292" s="71" t="s">
        <v>2789</v>
      </c>
    </row>
    <row r="293" spans="1:4">
      <c r="A293" s="71">
        <v>292</v>
      </c>
      <c r="B293" s="71" t="s">
        <v>2774</v>
      </c>
      <c r="C293" s="71" t="s">
        <v>2790</v>
      </c>
      <c r="D293" s="71" t="s">
        <v>2791</v>
      </c>
    </row>
    <row r="294" spans="1:4">
      <c r="A294" s="71">
        <v>293</v>
      </c>
      <c r="B294" s="71" t="s">
        <v>2774</v>
      </c>
      <c r="C294" s="71" t="s">
        <v>2337</v>
      </c>
      <c r="D294" s="71" t="s">
        <v>2792</v>
      </c>
    </row>
    <row r="295" spans="1:4">
      <c r="A295" s="71">
        <v>294</v>
      </c>
      <c r="B295" s="71" t="s">
        <v>2774</v>
      </c>
      <c r="C295" s="71" t="s">
        <v>2793</v>
      </c>
      <c r="D295" s="71" t="s">
        <v>2794</v>
      </c>
    </row>
    <row r="296" spans="1:4">
      <c r="A296" s="71">
        <v>295</v>
      </c>
      <c r="B296" s="71" t="s">
        <v>2774</v>
      </c>
      <c r="C296" s="71" t="s">
        <v>2774</v>
      </c>
      <c r="D296" s="71" t="s">
        <v>2775</v>
      </c>
    </row>
    <row r="297" spans="1:4">
      <c r="A297" s="71">
        <v>296</v>
      </c>
      <c r="B297" s="71" t="s">
        <v>2774</v>
      </c>
      <c r="C297" s="71" t="s">
        <v>2795</v>
      </c>
      <c r="D297" s="71" t="s">
        <v>2796</v>
      </c>
    </row>
    <row r="298" spans="1:4">
      <c r="A298" s="71">
        <v>297</v>
      </c>
      <c r="B298" s="71" t="s">
        <v>2797</v>
      </c>
      <c r="C298" s="71" t="s">
        <v>2799</v>
      </c>
      <c r="D298" s="71" t="s">
        <v>2800</v>
      </c>
    </row>
    <row r="299" spans="1:4">
      <c r="A299" s="71">
        <v>298</v>
      </c>
      <c r="B299" s="71" t="s">
        <v>2797</v>
      </c>
      <c r="C299" s="71" t="s">
        <v>2801</v>
      </c>
      <c r="D299" s="71" t="s">
        <v>2802</v>
      </c>
    </row>
    <row r="300" spans="1:4">
      <c r="A300" s="71">
        <v>299</v>
      </c>
      <c r="B300" s="71" t="s">
        <v>2797</v>
      </c>
      <c r="C300" s="71" t="s">
        <v>2803</v>
      </c>
      <c r="D300" s="71" t="s">
        <v>2804</v>
      </c>
    </row>
    <row r="301" spans="1:4">
      <c r="A301" s="71">
        <v>300</v>
      </c>
      <c r="B301" s="71" t="s">
        <v>2797</v>
      </c>
      <c r="C301" s="71" t="s">
        <v>2805</v>
      </c>
      <c r="D301" s="71" t="s">
        <v>2806</v>
      </c>
    </row>
    <row r="302" spans="1:4">
      <c r="A302" s="71">
        <v>301</v>
      </c>
      <c r="B302" s="71" t="s">
        <v>2797</v>
      </c>
      <c r="C302" s="71" t="s">
        <v>2807</v>
      </c>
      <c r="D302" s="71" t="s">
        <v>2808</v>
      </c>
    </row>
    <row r="303" spans="1:4">
      <c r="A303" s="71">
        <v>302</v>
      </c>
      <c r="B303" s="71" t="s">
        <v>2797</v>
      </c>
      <c r="C303" s="71" t="s">
        <v>2809</v>
      </c>
      <c r="D303" s="71" t="s">
        <v>2810</v>
      </c>
    </row>
    <row r="304" spans="1:4">
      <c r="A304" s="71">
        <v>303</v>
      </c>
      <c r="B304" s="71" t="s">
        <v>2797</v>
      </c>
      <c r="C304" s="71" t="s">
        <v>2811</v>
      </c>
      <c r="D304" s="71" t="s">
        <v>2812</v>
      </c>
    </row>
    <row r="305" spans="1:4">
      <c r="A305" s="71">
        <v>304</v>
      </c>
      <c r="B305" s="71" t="s">
        <v>2797</v>
      </c>
      <c r="C305" s="71" t="s">
        <v>2813</v>
      </c>
      <c r="D305" s="71" t="s">
        <v>2814</v>
      </c>
    </row>
    <row r="306" spans="1:4">
      <c r="A306" s="71">
        <v>305</v>
      </c>
      <c r="B306" s="71" t="s">
        <v>2797</v>
      </c>
      <c r="C306" s="71" t="s">
        <v>2797</v>
      </c>
      <c r="D306" s="71" t="s">
        <v>2798</v>
      </c>
    </row>
    <row r="307" spans="1:4">
      <c r="A307" s="71">
        <v>306</v>
      </c>
      <c r="B307" s="71" t="s">
        <v>2797</v>
      </c>
      <c r="C307" s="71" t="s">
        <v>2815</v>
      </c>
      <c r="D307" s="71" t="s">
        <v>2816</v>
      </c>
    </row>
    <row r="308" spans="1:4">
      <c r="A308" s="71">
        <v>307</v>
      </c>
      <c r="B308" s="71" t="s">
        <v>2817</v>
      </c>
      <c r="C308" s="71" t="s">
        <v>2819</v>
      </c>
      <c r="D308" s="71" t="s">
        <v>2820</v>
      </c>
    </row>
    <row r="309" spans="1:4">
      <c r="A309" s="71">
        <v>308</v>
      </c>
      <c r="B309" s="71" t="s">
        <v>2817</v>
      </c>
      <c r="C309" s="71" t="s">
        <v>2821</v>
      </c>
      <c r="D309" s="71" t="s">
        <v>2822</v>
      </c>
    </row>
    <row r="310" spans="1:4">
      <c r="A310" s="71">
        <v>309</v>
      </c>
      <c r="B310" s="71" t="s">
        <v>2817</v>
      </c>
      <c r="C310" s="71" t="s">
        <v>2740</v>
      </c>
      <c r="D310" s="71" t="s">
        <v>2823</v>
      </c>
    </row>
    <row r="311" spans="1:4">
      <c r="A311" s="71">
        <v>310</v>
      </c>
      <c r="B311" s="71" t="s">
        <v>2817</v>
      </c>
      <c r="C311" s="71" t="s">
        <v>2824</v>
      </c>
      <c r="D311" s="71" t="s">
        <v>2825</v>
      </c>
    </row>
    <row r="312" spans="1:4">
      <c r="A312" s="71">
        <v>311</v>
      </c>
      <c r="B312" s="71" t="s">
        <v>2817</v>
      </c>
      <c r="C312" s="71" t="s">
        <v>2826</v>
      </c>
      <c r="D312" s="71" t="s">
        <v>2827</v>
      </c>
    </row>
    <row r="313" spans="1:4">
      <c r="A313" s="71">
        <v>312</v>
      </c>
      <c r="B313" s="71" t="s">
        <v>2817</v>
      </c>
      <c r="C313" s="71" t="s">
        <v>2828</v>
      </c>
      <c r="D313" s="71" t="s">
        <v>2829</v>
      </c>
    </row>
    <row r="314" spans="1:4">
      <c r="A314" s="71">
        <v>313</v>
      </c>
      <c r="B314" s="71" t="s">
        <v>2817</v>
      </c>
      <c r="C314" s="71" t="s">
        <v>2830</v>
      </c>
      <c r="D314" s="71" t="s">
        <v>2831</v>
      </c>
    </row>
    <row r="315" spans="1:4">
      <c r="A315" s="71">
        <v>314</v>
      </c>
      <c r="B315" s="71" t="s">
        <v>2817</v>
      </c>
      <c r="C315" s="71" t="s">
        <v>2832</v>
      </c>
      <c r="D315" s="71" t="s">
        <v>2833</v>
      </c>
    </row>
    <row r="316" spans="1:4">
      <c r="A316" s="71">
        <v>315</v>
      </c>
      <c r="B316" s="71" t="s">
        <v>2817</v>
      </c>
      <c r="C316" s="71" t="s">
        <v>2834</v>
      </c>
      <c r="D316" s="71" t="s">
        <v>2835</v>
      </c>
    </row>
    <row r="317" spans="1:4">
      <c r="A317" s="71">
        <v>316</v>
      </c>
      <c r="B317" s="71" t="s">
        <v>2817</v>
      </c>
      <c r="C317" s="71" t="s">
        <v>2836</v>
      </c>
      <c r="D317" s="71" t="s">
        <v>2837</v>
      </c>
    </row>
    <row r="318" spans="1:4">
      <c r="A318" s="71">
        <v>317</v>
      </c>
      <c r="B318" s="71" t="s">
        <v>2817</v>
      </c>
      <c r="C318" s="71" t="s">
        <v>2838</v>
      </c>
      <c r="D318" s="71" t="s">
        <v>2839</v>
      </c>
    </row>
    <row r="319" spans="1:4">
      <c r="A319" s="71">
        <v>318</v>
      </c>
      <c r="B319" s="71" t="s">
        <v>2817</v>
      </c>
      <c r="C319" s="71" t="s">
        <v>2817</v>
      </c>
      <c r="D319" s="71" t="s">
        <v>2818</v>
      </c>
    </row>
    <row r="320" spans="1:4">
      <c r="A320" s="71">
        <v>319</v>
      </c>
      <c r="B320" s="71" t="s">
        <v>2817</v>
      </c>
      <c r="C320" s="71" t="s">
        <v>2840</v>
      </c>
      <c r="D320" s="71" t="s">
        <v>2841</v>
      </c>
    </row>
  </sheetData>
  <dataConsolidate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316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4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4"/>
  <sheetData>
    <row r="3" spans="2:2">
      <c r="B3" t="s">
        <v>2843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25" defaultRowHeight="11.4"/>
  <cols>
    <col min="1" max="1" width="9.125" style="162"/>
    <col min="2" max="2" width="66.75" style="162" bestFit="1" customWidth="1"/>
    <col min="3" max="16384" width="9.1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786</v>
      </c>
      <c r="C2" s="162" t="s">
        <v>193</v>
      </c>
    </row>
    <row r="3" spans="1:3">
      <c r="A3" s="162">
        <v>4190415</v>
      </c>
      <c r="B3" s="162" t="s">
        <v>787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294</vt:i4>
      </vt:variant>
    </vt:vector>
  </HeadingPairs>
  <TitlesOfParts>
    <vt:vector size="306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4.9</vt:lpstr>
      <vt:lpstr>Форма 4.9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obj_List14_22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А Г. Мокшанцев</cp:lastModifiedBy>
  <dcterms:created xsi:type="dcterms:W3CDTF">2014-08-18T08:57:48Z</dcterms:created>
  <dcterms:modified xsi:type="dcterms:W3CDTF">2019-04-10T03:53:44Z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