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со старого ПК\Мои документы D\Квартальные отчеты статотчетность\газ только сайт и увед в ЕТО ежекв\2024\"/>
    </mc:Choice>
  </mc:AlternateContent>
  <bookViews>
    <workbookView xWindow="-120" yWindow="-120" windowWidth="29040" windowHeight="15840" tabRatio="802"/>
  </bookViews>
  <sheets>
    <sheet name="Прилож.№2  за 1,2,3,4 квар 2024" sheetId="3" r:id="rId1"/>
    <sheet name="Прилож.№4а за 1,2,3,4 квар 2024" sheetId="6" r:id="rId2"/>
    <sheet name=" Прилож.№4б за 1,2,3,4квар 2024" sheetId="7" r:id="rId3"/>
    <sheet name="Прилож.№4в за 1,2,3,4 квар 2024" sheetId="8" r:id="rId4"/>
    <sheet name="Прилож.№6 за 1,2,3,4 квар 2024" sheetId="5" r:id="rId5"/>
    <sheet name="Прилож.№8 за 1,2,3,4 квар 2024" sheetId="4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3" i="3" l="1"/>
  <c r="J130" i="3"/>
  <c r="J129" i="3"/>
  <c r="J128" i="3"/>
  <c r="J127" i="3"/>
  <c r="J126" i="3"/>
  <c r="J125" i="3"/>
  <c r="J124" i="3"/>
  <c r="J123" i="3"/>
  <c r="J122" i="3"/>
  <c r="J121" i="3"/>
  <c r="J120" i="3"/>
  <c r="J119" i="3"/>
  <c r="I97" i="3" l="1"/>
  <c r="I110" i="3" l="1"/>
  <c r="J110" i="3" s="1"/>
  <c r="J117" i="3"/>
  <c r="J116" i="3"/>
  <c r="J115" i="3"/>
  <c r="J114" i="3"/>
  <c r="J113" i="3"/>
  <c r="J112" i="3"/>
  <c r="J111" i="3"/>
  <c r="J109" i="3"/>
  <c r="J108" i="3"/>
  <c r="J107" i="3"/>
  <c r="J106" i="3"/>
  <c r="I84" i="3" l="1"/>
  <c r="I58" i="3" l="1"/>
  <c r="H58" i="3"/>
  <c r="J65" i="3"/>
  <c r="J64" i="3"/>
  <c r="J63" i="3"/>
  <c r="J62" i="3"/>
  <c r="J61" i="3"/>
  <c r="J60" i="3"/>
  <c r="J59" i="3"/>
  <c r="J57" i="3"/>
  <c r="J56" i="3"/>
  <c r="J55" i="3"/>
  <c r="J54" i="3"/>
  <c r="J58" i="3" l="1"/>
  <c r="I71" i="3" l="1"/>
  <c r="H71" i="3"/>
  <c r="J78" i="3"/>
  <c r="J77" i="3"/>
  <c r="J76" i="3"/>
  <c r="J75" i="3"/>
  <c r="J74" i="3"/>
  <c r="J73" i="3"/>
  <c r="J72" i="3"/>
  <c r="J71" i="3"/>
  <c r="J70" i="3"/>
  <c r="J69" i="3"/>
  <c r="J68" i="3"/>
  <c r="J67" i="3"/>
  <c r="I45" i="3" l="1"/>
  <c r="H45" i="3"/>
  <c r="J52" i="3"/>
  <c r="J51" i="3"/>
  <c r="J50" i="3"/>
  <c r="J49" i="3"/>
  <c r="J48" i="3"/>
  <c r="J47" i="3"/>
  <c r="J46" i="3"/>
  <c r="J44" i="3"/>
  <c r="J43" i="3"/>
  <c r="J42" i="3"/>
  <c r="J41" i="3"/>
  <c r="J45" i="3" l="1"/>
  <c r="I32" i="3" l="1"/>
  <c r="H32" i="3"/>
  <c r="I19" i="3" l="1"/>
  <c r="M26" i="3"/>
  <c r="H19" i="3"/>
  <c r="L26" i="3" s="1"/>
  <c r="J156" i="3" l="1"/>
  <c r="J155" i="3"/>
  <c r="J154" i="3"/>
  <c r="J153" i="3"/>
  <c r="J152" i="3"/>
  <c r="J151" i="3"/>
  <c r="J150" i="3"/>
  <c r="J149" i="3"/>
  <c r="J148" i="3"/>
  <c r="J147" i="3"/>
  <c r="J146" i="3"/>
  <c r="J145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91" i="3"/>
  <c r="J90" i="3"/>
  <c r="J89" i="3"/>
  <c r="J88" i="3"/>
  <c r="J87" i="3"/>
  <c r="J86" i="3"/>
  <c r="J85" i="3"/>
  <c r="J84" i="3"/>
  <c r="J83" i="3"/>
  <c r="J82" i="3"/>
  <c r="J81" i="3"/>
  <c r="J80" i="3"/>
  <c r="J39" i="3"/>
  <c r="J38" i="3"/>
  <c r="J37" i="3"/>
  <c r="J36" i="3"/>
  <c r="J35" i="3"/>
  <c r="J34" i="3"/>
  <c r="J33" i="3"/>
  <c r="J32" i="3"/>
  <c r="J31" i="3"/>
  <c r="J30" i="3"/>
  <c r="J29" i="3"/>
  <c r="J28" i="3"/>
  <c r="J26" i="3"/>
  <c r="J25" i="3"/>
  <c r="J24" i="3"/>
  <c r="J23" i="3"/>
  <c r="J22" i="3"/>
  <c r="J21" i="3"/>
  <c r="J20" i="3"/>
  <c r="J19" i="3"/>
  <c r="J18" i="3"/>
  <c r="J17" i="3"/>
  <c r="J16" i="3"/>
  <c r="J15" i="3"/>
  <c r="J162" i="3" l="1"/>
  <c r="J169" i="3"/>
  <c r="J168" i="3"/>
  <c r="J167" i="3"/>
  <c r="J166" i="3"/>
  <c r="J165" i="3"/>
  <c r="J164" i="3"/>
  <c r="J163" i="3"/>
  <c r="J161" i="3"/>
  <c r="J160" i="3"/>
  <c r="J159" i="3"/>
  <c r="J158" i="3"/>
  <c r="L65" i="3" l="1"/>
  <c r="L52" i="3" l="1"/>
  <c r="M169" i="3" l="1"/>
  <c r="L169" i="3"/>
  <c r="M156" i="3"/>
  <c r="L156" i="3"/>
  <c r="M143" i="3"/>
  <c r="L143" i="3"/>
  <c r="M130" i="3" l="1"/>
  <c r="L130" i="3"/>
  <c r="M52" i="3" l="1"/>
  <c r="M39" i="3"/>
  <c r="M117" i="3"/>
  <c r="L117" i="3"/>
  <c r="M104" i="3"/>
  <c r="L104" i="3"/>
  <c r="M91" i="3"/>
  <c r="L91" i="3"/>
  <c r="M78" i="3"/>
  <c r="L78" i="3"/>
  <c r="M65" i="3"/>
  <c r="L39" i="3"/>
</calcChain>
</file>

<file path=xl/sharedStrings.xml><?xml version="1.0" encoding="utf-8"?>
<sst xmlns="http://schemas.openxmlformats.org/spreadsheetml/2006/main" count="364" uniqueCount="96">
  <si>
    <t>N п/п</t>
  </si>
  <si>
    <t>Наименование газораспределительной сети</t>
  </si>
  <si>
    <t>Зона входа в газораспределительную сеть</t>
  </si>
  <si>
    <t>Зона выхода из газораспределительной сети</t>
  </si>
  <si>
    <t>Количество поступивших заявок на транспортировку газа по газораспределительной сети, шт.</t>
  </si>
  <si>
    <t>Количество отклоненных заявок на транспортировку газа по газораспределительной сети, шт.</t>
  </si>
  <si>
    <t>Количество находящихся на рассмотрении заявок на транспортировку газа по газораспределительной сети, шт.</t>
  </si>
  <si>
    <t>Количество удовлетворенных заявок на транспортировку газа по газораспределительной сети, шт.</t>
  </si>
  <si>
    <t>Население</t>
  </si>
  <si>
    <t>наименование потребителя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</si>
  <si>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</si>
  <si>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</si>
  <si>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ООО "Трехгорный керамический завод"</t>
  </si>
  <si>
    <t>ФГУП "Приборостроительный завод"</t>
  </si>
  <si>
    <t>МУП "МПОЭ" г. Трехгорного</t>
  </si>
  <si>
    <t>Приложение №2</t>
  </si>
  <si>
    <t>к приказу ФАС России</t>
  </si>
  <si>
    <t>от 07.04.2014 № 231/14</t>
  </si>
  <si>
    <t>Информация</t>
  </si>
  <si>
    <t xml:space="preserve">о наличии (отсутствии) технической возможности доступа </t>
  </si>
  <si>
    <t>к регулируемым услугам по транспортировке газа</t>
  </si>
  <si>
    <t>по газораспределительным сетям МУП "МПОЭ" г. Трехгорного</t>
  </si>
  <si>
    <t xml:space="preserve">Свободная мощность газораспределительной сети, млн. куб. м </t>
  </si>
  <si>
    <t>газораспределительная сеть г. Трехгорного</t>
  </si>
  <si>
    <t>выход с ГРС г. Трехгорного</t>
  </si>
  <si>
    <t>Граница раздела сетей ГРО с сетями газораспределения и газопотребления  каждого Потребителя</t>
  </si>
  <si>
    <t>январь</t>
  </si>
  <si>
    <t>февраль</t>
  </si>
  <si>
    <t>март</t>
  </si>
  <si>
    <t xml:space="preserve">Информация </t>
  </si>
  <si>
    <t>о порядке выполнения технологических, технических и других</t>
  </si>
  <si>
    <t xml:space="preserve"> к газораспределительным сетям МУП "МПОЭ" г. Трехгорного</t>
  </si>
  <si>
    <t>N п\п</t>
  </si>
  <si>
    <t>Перечень технологических мероприятий, связанных с подключением (подсоединением) к газораспределительной сети и регламент их выполнения</t>
  </si>
  <si>
    <t>Порядок выполнения технологических мероприятий, связанных с подключением (подсоединением) к газораспределительной сети и регламент их выполнения</t>
  </si>
  <si>
    <t>Перечень технических мероприятий, связанных с подключением (подсоединением) к газораспределительной сети и регламент их выполнения</t>
  </si>
  <si>
    <t>Порядок выполнения технических мероприятий, связанных с подключением (подсоединением) к газораспределительной сети и регламент их выполнения</t>
  </si>
  <si>
    <t>Перечень иных мероприятий, связанных с подключением (подсоединением) к газораспределительной сети и регламент их выполнения</t>
  </si>
  <si>
    <t>Порядок выполнения иных мероприятий, связанных с подключением (подсоединением) к газораспределительной сети и регламент их выполнения</t>
  </si>
  <si>
    <t>Мероприятия по оптимизации существующего технологического режима транспортировки газа на период производства работ по присоединению вновь построенного газопровода. Перечень мероприятий определяется технологией выполнения работ (отключение участка газопровода с продувкой воздухом, врезка под давлением, строительство байпасной линии на период проведения работ по присоединению, пуск газа и т.п.)</t>
  </si>
  <si>
    <t>В соответствии с требованием НТД</t>
  </si>
  <si>
    <t>Строительно-монтажные работы по врезке вновь построенного газопровода</t>
  </si>
  <si>
    <t>В соответствии со специальным планом организации работ согласно требованиям НТД</t>
  </si>
  <si>
    <t>Регулируется Гражданским кодексом РФ.</t>
  </si>
  <si>
    <t>Приложение №8</t>
  </si>
  <si>
    <t>Приложение 6</t>
  </si>
  <si>
    <t>от 07.04.2014 №231/14</t>
  </si>
  <si>
    <t xml:space="preserve">об условиях, на которых осуществляется оказание </t>
  </si>
  <si>
    <t xml:space="preserve">регулируемых услуг по транспортировке газа </t>
  </si>
  <si>
    <t>№ п/п</t>
  </si>
  <si>
    <t>Существенные условия договора об оказании услуг по транспортировке газа по газораспределительной сети</t>
  </si>
  <si>
    <t>Требования к содержание заявок с указанием перечня необходимых для представления заявителем субъектам естественных монополий документов с целью получения доступа к услугам по транспортировке газа по газораспределительной сети</t>
  </si>
  <si>
    <t>Для населения:                                                                                                                Договор  на транспортировку газа для нужд населения заключается между газораспределительной организацией и поставщиком газа. Договор транспортировки газа населением не заключается. Существенными являются условия договора поставки газа.</t>
  </si>
  <si>
    <t>В соответствии со сроками договора поставки газа.</t>
  </si>
  <si>
    <t>Соответствует требованиям поставщика при оформлении договора поставки газа.</t>
  </si>
  <si>
    <t>приложение №4а</t>
  </si>
  <si>
    <t>о регистрации и ходе реализации заявок на доступ к услугам</t>
  </si>
  <si>
    <t>по долгосрочным договорам</t>
  </si>
  <si>
    <t>Сеть газораспределения г. Трехгорный</t>
  </si>
  <si>
    <t>приложение №4б</t>
  </si>
  <si>
    <t>по краткосрочным договорам</t>
  </si>
  <si>
    <t>не меняется</t>
  </si>
  <si>
    <t>приложение №4в</t>
  </si>
  <si>
    <t>на условиях прерывания</t>
  </si>
  <si>
    <t>Сеть газораспределения ,г. Трехгорный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</si>
  <si>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</si>
  <si>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</si>
  <si>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</si>
  <si>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</si>
  <si>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</si>
  <si>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</si>
  <si>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</si>
  <si>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</si>
  <si>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</si>
  <si>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по транспортировке газа по газораспределительным сетям</t>
  </si>
  <si>
    <t>Сроки подачи заявок на оказание услуг по транспортировке газа по газораспределительной сети</t>
  </si>
  <si>
    <t>Сеть газораспределения г. Трёхгорный</t>
  </si>
  <si>
    <t xml:space="preserve">Для юридических лиц:                                                                                                 Транспортировка газа по сетям газораспределения осуществляется при наличии:
- свободной мощности в сетях газораспределения на заявленный период транспортировки газа;
- подводящих газопроводов и газопроводов-вводов к покупателям газа с пунктами учета  газа, подготовленных к началу поставки газа;
- соответствие качества и параметров поставляемого газа требованиям действующей нормативно-технической документации;
К существенными условиям договора транспортировки газа относятся:
- объем транспортируемого газа,
- условия транспортировки,
- порядок учета газа,
- качество газа,
- цена и порядок расчетов на услуги по транспортировке газа,
- срок действия договора.
Договор транспортировки газа заключается между покупателем и газораспределительной организацией, или между покупателем и поставщиком совместно с договором поставки газа. </t>
  </si>
  <si>
    <t>Установлены следующие сроки подачи заявок на транспортировку газа:
1) по договорам, заключаемым на срок до одного года - не позднее чем за месяц и не ранее чем за три месяца до  указанной в заявке даты начала транспортировки;
2) по договорам, заключенным на срок более одного года и до пяти лет - не позднее чем за три месяца и не ранее чем за один год до начала года, в котором начнется транспортировка;
3) по договорам, заключаемым на срок более пяти лет - не позднее чем за шесть месяцев и не ранее чем за три года до начала года, в котором начнется транспортировка.</t>
  </si>
  <si>
    <t>Заявка для заключения договора транспортировки газа должна содержать:
- реквизиты поставщика и покупателя газа;
- объемы и условия транспортировки газа (включая режим и периодичность), а также предлагаемый порядок расчетов;
- сроки начала и окончания транспортировки газа;
- объем транспортировки газа по месяцам на первый год транспортировки, а на последующий срок - с разбивкой по годам;
- наименование организации - производителя газа, качество и параметры поставляемого газа (представляются в случае транспортировки газа от местных производителей);
- место подключения к местной газораспределительной сети подводящего газопровода;
- место отбора газа или передачи для дальнейшей его транспортировки по сетям других организаций;
- подтверждения покупателей и газораспределительных организаций о готовности к приему газа в указанном объеме на период транспортировки. 
К заявке предоставляется копия договора поставки газа.</t>
  </si>
  <si>
    <t>мероприятий, связанных с подключением (присоединением)</t>
  </si>
  <si>
    <t>Зона выхода из  газораспределительной сети</t>
  </si>
  <si>
    <t xml:space="preserve">1. Заключение заказчиком договора о согласовании проектной документации на соответствие полученным условиям подключения (технологического присоединения).
2. Заключение заказчиком договора на поставку и транспортировку  газа.
3. Заключение заказчиком договора на техническое обслуживание вновь построенных объектов газораспределения и газопотребления
4. Заключение заказчиком договора на врезку и пуск газа.
</t>
  </si>
  <si>
    <t>ООО "Хлебозавод"</t>
  </si>
  <si>
    <t>Тариф на услуги по транспортировке газа по трубопроводам с детализаций по зоне входа в газораспределительную сеть, руб. за 1000 куб. м без НДС</t>
  </si>
  <si>
    <t>Тариф на услуги по транспортировке газа по трубопроводам с детализаций по зоне выхода из газораспределительной сети, руб. за 1000 куб. м без НДС</t>
  </si>
  <si>
    <t xml:space="preserve"> </t>
  </si>
  <si>
    <t>ООО "Альтернатива"</t>
  </si>
  <si>
    <t>ООО "Промстройкабель"</t>
  </si>
  <si>
    <t>Филиал ФГБУ "ЦЖКУ" Минобороны России (по ЦВО)</t>
  </si>
  <si>
    <t>ООО "Урал-Тау"</t>
  </si>
  <si>
    <t>ООО "ПСБ"</t>
  </si>
  <si>
    <t>ООО "Джем"</t>
  </si>
  <si>
    <t>вечный огонь</t>
  </si>
  <si>
    <t>145,63/247,47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</si>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</sst>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000"/>
    <numFmt numFmtId="166" formatCode="#,##0.000000"/>
    <numFmt numFmtId="167" formatCode="#,##0.0000"/>
  </numFmts>
  <fonts count="17" x14ac:knownFonts="1">
    <font>
      <sz val="12"/>
      <color theme="1"/>
      <name val="Times New Roman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4"/>
      <color theme="1"/>
      <name val="Times New Roman"/>
      <family val="2"/>
      <charset val="204"/>
    </font>
    <font>
      <sz val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10" fillId="0" borderId="0" xfId="0" applyFont="1"/>
    <xf numFmtId="0" fontId="7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5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49" fontId="7" fillId="0" borderId="1" xfId="0" applyNumberFormat="1" applyFont="1" applyBorder="1" applyAlignment="1">
      <alignment horizontal="left" vertical="top" wrapText="1"/>
    </xf>
    <xf numFmtId="0" fontId="12" fillId="0" borderId="0" xfId="0" applyFont="1"/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165" fontId="1" fillId="0" borderId="0" xfId="0" applyNumberFormat="1" applyFont="1"/>
    <xf numFmtId="165" fontId="3" fillId="0" borderId="0" xfId="0" applyNumberFormat="1" applyFont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0" fontId="4" fillId="0" borderId="0" xfId="0" applyFont="1"/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/>
    <xf numFmtId="0" fontId="0" fillId="0" borderId="0" xfId="0"/>
    <xf numFmtId="0" fontId="14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0" fontId="4" fillId="4" borderId="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9"/>
  <sheetViews>
    <sheetView tabSelected="1" topLeftCell="F104" zoomScale="77" zoomScaleNormal="77" workbookViewId="0">
      <selection activeCell="J123" sqref="J123"/>
    </sheetView>
  </sheetViews>
  <sheetFormatPr defaultRowHeight="14.25" x14ac:dyDescent="0.2"/>
  <cols>
    <col min="1" max="1" width="9" style="1"/>
    <col min="2" max="2" width="27.625" style="1" customWidth="1"/>
    <col min="3" max="3" width="17.625" style="1" customWidth="1"/>
    <col min="4" max="6" width="25.625" style="1" customWidth="1"/>
    <col min="7" max="7" width="38.375" style="1" customWidth="1"/>
    <col min="8" max="8" width="16.625" style="47" customWidth="1"/>
    <col min="9" max="9" width="16.375" style="47" customWidth="1"/>
    <col min="10" max="10" width="14.625" style="47" customWidth="1"/>
    <col min="11" max="16384" width="9" style="1"/>
  </cols>
  <sheetData>
    <row r="1" spans="1:13" x14ac:dyDescent="0.2">
      <c r="I1" s="47" t="s">
        <v>15</v>
      </c>
    </row>
    <row r="2" spans="1:13" x14ac:dyDescent="0.2">
      <c r="I2" s="47" t="s">
        <v>16</v>
      </c>
    </row>
    <row r="3" spans="1:13" x14ac:dyDescent="0.2">
      <c r="I3" s="47" t="s">
        <v>17</v>
      </c>
    </row>
    <row r="6" spans="1:13" ht="15.75" x14ac:dyDescent="0.2">
      <c r="A6" s="69" t="s">
        <v>18</v>
      </c>
      <c r="B6" s="69"/>
      <c r="C6" s="69"/>
      <c r="D6" s="69"/>
      <c r="E6" s="69"/>
      <c r="F6" s="69"/>
      <c r="G6" s="69"/>
      <c r="H6" s="69"/>
      <c r="I6" s="69"/>
      <c r="J6" s="69"/>
    </row>
    <row r="7" spans="1:13" ht="15.75" x14ac:dyDescent="0.2">
      <c r="A7" s="69" t="s">
        <v>19</v>
      </c>
      <c r="B7" s="69"/>
      <c r="C7" s="69"/>
      <c r="D7" s="69"/>
      <c r="E7" s="69"/>
      <c r="F7" s="69"/>
      <c r="G7" s="69"/>
      <c r="H7" s="69"/>
      <c r="I7" s="69"/>
      <c r="J7" s="69"/>
    </row>
    <row r="8" spans="1:13" ht="15.75" x14ac:dyDescent="0.2">
      <c r="A8" s="69" t="s">
        <v>20</v>
      </c>
      <c r="B8" s="69"/>
      <c r="C8" s="69"/>
      <c r="D8" s="69"/>
      <c r="E8" s="69"/>
      <c r="F8" s="69"/>
      <c r="G8" s="69"/>
      <c r="H8" s="69"/>
      <c r="I8" s="69"/>
      <c r="J8" s="69"/>
    </row>
    <row r="9" spans="1:13" ht="21.75" customHeight="1" x14ac:dyDescent="0.2">
      <c r="A9" s="70" t="s">
        <v>21</v>
      </c>
      <c r="B9" s="70"/>
      <c r="C9" s="70"/>
      <c r="D9" s="70"/>
      <c r="E9" s="70"/>
      <c r="F9" s="70"/>
      <c r="G9" s="70"/>
      <c r="H9" s="70"/>
      <c r="I9" s="70"/>
      <c r="J9" s="70"/>
      <c r="K9" s="2"/>
      <c r="L9" s="2"/>
      <c r="M9" s="3"/>
    </row>
    <row r="10" spans="1:13" ht="20.25" x14ac:dyDescent="0.2">
      <c r="A10" s="9"/>
      <c r="B10" s="9"/>
      <c r="C10" s="9"/>
      <c r="D10" s="9"/>
      <c r="E10" s="9" t="s">
        <v>95</v>
      </c>
      <c r="F10" s="9"/>
      <c r="G10" s="9"/>
      <c r="H10" s="48"/>
      <c r="I10" s="48"/>
      <c r="J10" s="48"/>
      <c r="K10" s="2"/>
      <c r="L10" s="2"/>
      <c r="M10" s="3"/>
    </row>
    <row r="12" spans="1:13" s="6" customFormat="1" ht="99.75" customHeight="1" x14ac:dyDescent="0.2">
      <c r="A12" s="8" t="s">
        <v>0</v>
      </c>
      <c r="B12" s="8" t="s">
        <v>1</v>
      </c>
      <c r="C12" s="8" t="s">
        <v>2</v>
      </c>
      <c r="D12" s="8" t="s">
        <v>3</v>
      </c>
      <c r="E12" s="8" t="s">
        <v>84</v>
      </c>
      <c r="F12" s="8" t="s">
        <v>85</v>
      </c>
      <c r="G12" s="8" t="s">
        <v>9</v>
      </c>
      <c r="H12" s="49" t="s">
        <v>10</v>
      </c>
      <c r="I12" s="49" t="s">
        <v>11</v>
      </c>
      <c r="J12" s="49" t="s">
        <v>22</v>
      </c>
      <c r="K12" s="4"/>
      <c r="L12" s="4"/>
      <c r="M12" s="5"/>
    </row>
    <row r="13" spans="1:13" s="6" customFormat="1" ht="17.25" customHeight="1" x14ac:dyDescent="0.2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53">
        <v>8</v>
      </c>
      <c r="I13" s="53">
        <v>9</v>
      </c>
      <c r="J13" s="53">
        <v>10</v>
      </c>
      <c r="K13" s="4"/>
      <c r="L13" s="4"/>
      <c r="M13" s="5"/>
    </row>
    <row r="14" spans="1:13" s="6" customFormat="1" ht="17.25" customHeight="1" x14ac:dyDescent="0.2">
      <c r="A14" s="71" t="s">
        <v>26</v>
      </c>
      <c r="B14" s="61"/>
      <c r="C14" s="61"/>
      <c r="D14" s="61"/>
      <c r="E14" s="61"/>
      <c r="F14" s="61"/>
      <c r="G14" s="61"/>
      <c r="H14" s="61"/>
      <c r="I14" s="61"/>
      <c r="J14" s="62"/>
      <c r="K14" s="4"/>
      <c r="L14" s="4"/>
      <c r="M14" s="5"/>
    </row>
    <row r="15" spans="1:13" s="13" customFormat="1" ht="18" customHeight="1" x14ac:dyDescent="0.25">
      <c r="A15" s="10">
        <v>1</v>
      </c>
      <c r="B15" s="63" t="s">
        <v>23</v>
      </c>
      <c r="C15" s="66" t="s">
        <v>24</v>
      </c>
      <c r="D15" s="63" t="s">
        <v>25</v>
      </c>
      <c r="E15" s="10"/>
      <c r="F15" s="10"/>
      <c r="G15" s="43" t="s">
        <v>93</v>
      </c>
      <c r="H15" s="50">
        <v>1.562E-3</v>
      </c>
      <c r="I15" s="50">
        <v>1.1540000000000001E-3</v>
      </c>
      <c r="J15" s="51">
        <f>H15-I15</f>
        <v>4.0799999999999994E-4</v>
      </c>
    </row>
    <row r="16" spans="1:13" s="13" customFormat="1" ht="18" customHeight="1" x14ac:dyDescent="0.25">
      <c r="A16" s="10">
        <v>2</v>
      </c>
      <c r="B16" s="64"/>
      <c r="C16" s="67"/>
      <c r="D16" s="64"/>
      <c r="E16" s="10">
        <v>209.24</v>
      </c>
      <c r="F16" s="10">
        <v>209.24</v>
      </c>
      <c r="G16" s="43" t="s">
        <v>87</v>
      </c>
      <c r="H16" s="50">
        <v>0.18</v>
      </c>
      <c r="I16" s="50">
        <v>8.1098000000000003E-2</v>
      </c>
      <c r="J16" s="51">
        <f t="shared" ref="J16:J26" si="0">H16-I16</f>
        <v>9.890199999999999E-2</v>
      </c>
    </row>
    <row r="17" spans="1:13" s="13" customFormat="1" ht="18" customHeight="1" x14ac:dyDescent="0.25">
      <c r="A17" s="10">
        <v>3</v>
      </c>
      <c r="B17" s="64"/>
      <c r="C17" s="67"/>
      <c r="D17" s="64"/>
      <c r="E17" s="10">
        <v>341.86</v>
      </c>
      <c r="F17" s="10">
        <v>341.86</v>
      </c>
      <c r="G17" s="45" t="s">
        <v>92</v>
      </c>
      <c r="H17" s="50">
        <v>2.5929999999999998E-3</v>
      </c>
      <c r="I17" s="50">
        <v>1.552E-3</v>
      </c>
      <c r="J17" s="51">
        <f t="shared" si="0"/>
        <v>1.0409999999999998E-3</v>
      </c>
    </row>
    <row r="18" spans="1:13" s="13" customFormat="1" ht="18" customHeight="1" x14ac:dyDescent="0.25">
      <c r="A18" s="10">
        <v>4</v>
      </c>
      <c r="B18" s="64"/>
      <c r="C18" s="67"/>
      <c r="D18" s="64"/>
      <c r="E18" s="10">
        <v>341.86</v>
      </c>
      <c r="F18" s="10">
        <v>341.86</v>
      </c>
      <c r="G18" s="45" t="s">
        <v>91</v>
      </c>
      <c r="H18" s="50">
        <v>2.8E-3</v>
      </c>
      <c r="I18" s="50">
        <v>1.9859999999999999E-3</v>
      </c>
      <c r="J18" s="51">
        <f t="shared" si="0"/>
        <v>8.1400000000000005E-4</v>
      </c>
    </row>
    <row r="19" spans="1:13" s="13" customFormat="1" ht="18" customHeight="1" x14ac:dyDescent="0.25">
      <c r="A19" s="10">
        <v>5</v>
      </c>
      <c r="B19" s="64"/>
      <c r="C19" s="67"/>
      <c r="D19" s="64"/>
      <c r="E19" s="52" t="s">
        <v>94</v>
      </c>
      <c r="F19" s="52" t="s">
        <v>94</v>
      </c>
      <c r="G19" s="43" t="s">
        <v>13</v>
      </c>
      <c r="H19" s="50">
        <f>7+0.05+2.95+2.1</f>
        <v>12.1</v>
      </c>
      <c r="I19" s="50">
        <f>5.76626+0.019274+0.003635+2.22518+1.556725</f>
        <v>9.5710739999999994</v>
      </c>
      <c r="J19" s="51">
        <f t="shared" si="0"/>
        <v>2.5289260000000002</v>
      </c>
    </row>
    <row r="20" spans="1:13" s="13" customFormat="1" ht="18" customHeight="1" x14ac:dyDescent="0.25">
      <c r="A20" s="10">
        <v>6</v>
      </c>
      <c r="B20" s="64"/>
      <c r="C20" s="67"/>
      <c r="D20" s="64"/>
      <c r="E20" s="10">
        <v>247.47</v>
      </c>
      <c r="F20" s="10">
        <v>247.47</v>
      </c>
      <c r="G20" s="43" t="s">
        <v>88</v>
      </c>
      <c r="H20" s="50">
        <v>3.5000000000000003E-2</v>
      </c>
      <c r="I20" s="50">
        <v>3.0752000000000002E-2</v>
      </c>
      <c r="J20" s="51">
        <f t="shared" si="0"/>
        <v>4.2480000000000018E-3</v>
      </c>
    </row>
    <row r="21" spans="1:13" s="13" customFormat="1" ht="18" customHeight="1" x14ac:dyDescent="0.25">
      <c r="A21" s="10">
        <v>7</v>
      </c>
      <c r="B21" s="64"/>
      <c r="C21" s="67"/>
      <c r="D21" s="64"/>
      <c r="E21" s="10">
        <v>209.24</v>
      </c>
      <c r="F21" s="10">
        <v>209.24</v>
      </c>
      <c r="G21" s="43" t="s">
        <v>12</v>
      </c>
      <c r="H21" s="50">
        <v>0.06</v>
      </c>
      <c r="I21" s="50">
        <v>5.8276000000000001E-2</v>
      </c>
      <c r="J21" s="51">
        <f t="shared" si="0"/>
        <v>1.7239999999999964E-3</v>
      </c>
    </row>
    <row r="22" spans="1:13" s="13" customFormat="1" ht="18" customHeight="1" x14ac:dyDescent="0.25">
      <c r="A22" s="10">
        <v>8</v>
      </c>
      <c r="B22" s="64"/>
      <c r="C22" s="67"/>
      <c r="D22" s="64"/>
      <c r="E22" s="10">
        <v>247.47</v>
      </c>
      <c r="F22" s="10">
        <v>247.47</v>
      </c>
      <c r="G22" s="43" t="s">
        <v>90</v>
      </c>
      <c r="H22" s="50">
        <v>1.235E-2</v>
      </c>
      <c r="I22" s="50">
        <v>5.8529999999999997E-3</v>
      </c>
      <c r="J22" s="51">
        <f t="shared" si="0"/>
        <v>6.4970000000000002E-3</v>
      </c>
    </row>
    <row r="23" spans="1:13" s="13" customFormat="1" ht="18" customHeight="1" x14ac:dyDescent="0.25">
      <c r="A23" s="10">
        <v>9</v>
      </c>
      <c r="B23" s="64"/>
      <c r="C23" s="67"/>
      <c r="D23" s="64"/>
      <c r="E23" s="10">
        <v>247.47</v>
      </c>
      <c r="F23" s="10">
        <v>247.47</v>
      </c>
      <c r="G23" s="44" t="s">
        <v>83</v>
      </c>
      <c r="H23" s="50">
        <v>1.2999999999999999E-3</v>
      </c>
      <c r="I23" s="50">
        <v>1.2999999999999999E-3</v>
      </c>
      <c r="J23" s="51">
        <f t="shared" si="0"/>
        <v>0</v>
      </c>
    </row>
    <row r="24" spans="1:13" s="13" customFormat="1" ht="18" customHeight="1" x14ac:dyDescent="0.25">
      <c r="A24" s="10">
        <v>10</v>
      </c>
      <c r="B24" s="64"/>
      <c r="C24" s="67"/>
      <c r="D24" s="64"/>
      <c r="E24" s="54">
        <v>209.24</v>
      </c>
      <c r="F24" s="54">
        <v>209.24</v>
      </c>
      <c r="G24" s="44" t="s">
        <v>89</v>
      </c>
      <c r="H24" s="50">
        <v>0.60523400000000005</v>
      </c>
      <c r="I24" s="50">
        <v>0.623529</v>
      </c>
      <c r="J24" s="51">
        <f t="shared" si="0"/>
        <v>-1.829499999999995E-2</v>
      </c>
    </row>
    <row r="25" spans="1:13" s="13" customFormat="1" ht="18" customHeight="1" x14ac:dyDescent="0.25">
      <c r="A25" s="10">
        <v>11</v>
      </c>
      <c r="B25" s="64"/>
      <c r="C25" s="67"/>
      <c r="D25" s="64"/>
      <c r="E25" s="54">
        <v>209.24</v>
      </c>
      <c r="F25" s="54">
        <v>209.24</v>
      </c>
      <c r="G25" s="43" t="s">
        <v>14</v>
      </c>
      <c r="H25" s="50">
        <v>0.68400000000000005</v>
      </c>
      <c r="I25" s="50">
        <v>0.50693200000000005</v>
      </c>
      <c r="J25" s="51">
        <f t="shared" si="0"/>
        <v>0.177068</v>
      </c>
      <c r="K25" s="11"/>
      <c r="L25" s="11"/>
      <c r="M25" s="12"/>
    </row>
    <row r="26" spans="1:13" s="13" customFormat="1" ht="18" customHeight="1" x14ac:dyDescent="0.25">
      <c r="A26" s="10">
        <v>12</v>
      </c>
      <c r="B26" s="65"/>
      <c r="C26" s="68"/>
      <c r="D26" s="65"/>
      <c r="E26" s="14">
        <v>304.77</v>
      </c>
      <c r="F26" s="14">
        <v>304.77</v>
      </c>
      <c r="G26" s="45" t="s">
        <v>8</v>
      </c>
      <c r="H26" s="50">
        <v>0.22</v>
      </c>
      <c r="I26" s="50">
        <v>0.17786299999999999</v>
      </c>
      <c r="J26" s="51">
        <f t="shared" si="0"/>
        <v>4.2137000000000008E-2</v>
      </c>
      <c r="K26" s="46"/>
      <c r="L26" s="46">
        <f>SUM(H15:H26)</f>
        <v>13.904838999999999</v>
      </c>
      <c r="M26" s="46">
        <f>SUM(I15:I26)</f>
        <v>11.061368999999999</v>
      </c>
    </row>
    <row r="27" spans="1:13" s="6" customFormat="1" ht="17.25" customHeight="1" x14ac:dyDescent="0.2">
      <c r="A27" s="60" t="s">
        <v>27</v>
      </c>
      <c r="B27" s="61"/>
      <c r="C27" s="61"/>
      <c r="D27" s="61"/>
      <c r="E27" s="61"/>
      <c r="F27" s="61"/>
      <c r="G27" s="61"/>
      <c r="H27" s="61"/>
      <c r="I27" s="61"/>
      <c r="J27" s="62"/>
      <c r="K27" s="55"/>
      <c r="L27" s="55"/>
      <c r="M27" s="5"/>
    </row>
    <row r="28" spans="1:13" s="13" customFormat="1" ht="18" customHeight="1" x14ac:dyDescent="0.25">
      <c r="A28" s="10">
        <v>1</v>
      </c>
      <c r="B28" s="63" t="s">
        <v>23</v>
      </c>
      <c r="C28" s="66" t="s">
        <v>24</v>
      </c>
      <c r="D28" s="63" t="s">
        <v>25</v>
      </c>
      <c r="E28" s="10"/>
      <c r="F28" s="10"/>
      <c r="G28" s="43" t="s">
        <v>93</v>
      </c>
      <c r="H28" s="50">
        <v>1.4109999999999999E-3</v>
      </c>
      <c r="I28" s="50">
        <v>1.059E-3</v>
      </c>
      <c r="J28" s="51">
        <f>H28-I28</f>
        <v>3.5199999999999988E-4</v>
      </c>
    </row>
    <row r="29" spans="1:13" s="13" customFormat="1" ht="18" customHeight="1" x14ac:dyDescent="0.25">
      <c r="A29" s="10">
        <v>2</v>
      </c>
      <c r="B29" s="64"/>
      <c r="C29" s="67"/>
      <c r="D29" s="64"/>
      <c r="E29" s="10">
        <v>209.24</v>
      </c>
      <c r="F29" s="10">
        <v>209.24</v>
      </c>
      <c r="G29" s="43" t="s">
        <v>87</v>
      </c>
      <c r="H29" s="50">
        <v>0.18</v>
      </c>
      <c r="I29" s="50">
        <v>6.4924999999999997E-2</v>
      </c>
      <c r="J29" s="51">
        <f t="shared" ref="J29:J39" si="1">H29-I29</f>
        <v>0.115075</v>
      </c>
    </row>
    <row r="30" spans="1:13" s="13" customFormat="1" ht="18" customHeight="1" x14ac:dyDescent="0.25">
      <c r="A30" s="10">
        <v>3</v>
      </c>
      <c r="B30" s="64"/>
      <c r="C30" s="67"/>
      <c r="D30" s="64"/>
      <c r="E30" s="10">
        <v>341.86</v>
      </c>
      <c r="F30" s="10">
        <v>341.86</v>
      </c>
      <c r="G30" s="45" t="s">
        <v>92</v>
      </c>
      <c r="H30" s="50">
        <v>2.3419999999999999E-3</v>
      </c>
      <c r="I30" s="50">
        <v>2.1099999999999999E-3</v>
      </c>
      <c r="J30" s="51">
        <f t="shared" si="1"/>
        <v>2.32E-4</v>
      </c>
    </row>
    <row r="31" spans="1:13" s="13" customFormat="1" ht="18" customHeight="1" x14ac:dyDescent="0.25">
      <c r="A31" s="10">
        <v>4</v>
      </c>
      <c r="B31" s="64"/>
      <c r="C31" s="67"/>
      <c r="D31" s="64"/>
      <c r="E31" s="10">
        <v>341.86</v>
      </c>
      <c r="F31" s="10">
        <v>341.86</v>
      </c>
      <c r="G31" s="45" t="s">
        <v>91</v>
      </c>
      <c r="H31" s="50">
        <v>2.7000000000000001E-3</v>
      </c>
      <c r="I31" s="50">
        <v>1.6299999999999999E-3</v>
      </c>
      <c r="J31" s="51">
        <f t="shared" si="1"/>
        <v>1.0700000000000002E-3</v>
      </c>
    </row>
    <row r="32" spans="1:13" s="13" customFormat="1" ht="18" customHeight="1" x14ac:dyDescent="0.25">
      <c r="A32" s="10">
        <v>5</v>
      </c>
      <c r="B32" s="64"/>
      <c r="C32" s="67"/>
      <c r="D32" s="64"/>
      <c r="E32" s="52" t="s">
        <v>94</v>
      </c>
      <c r="F32" s="52" t="s">
        <v>94</v>
      </c>
      <c r="G32" s="43" t="s">
        <v>13</v>
      </c>
      <c r="H32" s="50">
        <f>6.3+0.05+1.7+2.75</f>
        <v>10.799999999999999</v>
      </c>
      <c r="I32" s="50">
        <f>5.14797+0.01976+0.004577+2.02769+1.42229</f>
        <v>8.622287</v>
      </c>
      <c r="J32" s="51">
        <f t="shared" si="1"/>
        <v>2.1777129999999989</v>
      </c>
    </row>
    <row r="33" spans="1:13" s="13" customFormat="1" ht="18" customHeight="1" x14ac:dyDescent="0.25">
      <c r="A33" s="10">
        <v>6</v>
      </c>
      <c r="B33" s="64"/>
      <c r="C33" s="67"/>
      <c r="D33" s="64"/>
      <c r="E33" s="10">
        <v>247.47</v>
      </c>
      <c r="F33" s="10">
        <v>247.47</v>
      </c>
      <c r="G33" s="43" t="s">
        <v>88</v>
      </c>
      <c r="H33" s="50">
        <v>3.5000000000000003E-2</v>
      </c>
      <c r="I33" s="50">
        <v>2.6155999999999999E-2</v>
      </c>
      <c r="J33" s="51">
        <f t="shared" si="1"/>
        <v>8.8440000000000046E-3</v>
      </c>
    </row>
    <row r="34" spans="1:13" s="13" customFormat="1" ht="18" customHeight="1" x14ac:dyDescent="0.25">
      <c r="A34" s="10">
        <v>7</v>
      </c>
      <c r="B34" s="64"/>
      <c r="C34" s="67"/>
      <c r="D34" s="64"/>
      <c r="E34" s="10">
        <v>209.24</v>
      </c>
      <c r="F34" s="10">
        <v>209.24</v>
      </c>
      <c r="G34" s="43" t="s">
        <v>12</v>
      </c>
      <c r="H34" s="50">
        <v>0.105</v>
      </c>
      <c r="I34" s="50">
        <v>0.144369</v>
      </c>
      <c r="J34" s="51">
        <f t="shared" si="1"/>
        <v>-3.9369000000000001E-2</v>
      </c>
    </row>
    <row r="35" spans="1:13" s="13" customFormat="1" ht="18" customHeight="1" x14ac:dyDescent="0.25">
      <c r="A35" s="10">
        <v>8</v>
      </c>
      <c r="B35" s="64"/>
      <c r="C35" s="67"/>
      <c r="D35" s="64"/>
      <c r="E35" s="10">
        <v>247.47</v>
      </c>
      <c r="F35" s="10">
        <v>247.47</v>
      </c>
      <c r="G35" s="43" t="s">
        <v>90</v>
      </c>
      <c r="H35" s="50">
        <v>1.235E-2</v>
      </c>
      <c r="I35" s="50">
        <v>4.4479999999999997E-3</v>
      </c>
      <c r="J35" s="51">
        <f t="shared" si="1"/>
        <v>7.9019999999999993E-3</v>
      </c>
    </row>
    <row r="36" spans="1:13" s="13" customFormat="1" ht="18" customHeight="1" x14ac:dyDescent="0.25">
      <c r="A36" s="10">
        <v>9</v>
      </c>
      <c r="B36" s="64"/>
      <c r="C36" s="67"/>
      <c r="D36" s="64"/>
      <c r="E36" s="10">
        <v>247.47</v>
      </c>
      <c r="F36" s="10">
        <v>247.47</v>
      </c>
      <c r="G36" s="44" t="s">
        <v>83</v>
      </c>
      <c r="H36" s="50">
        <v>1.2999999999999999E-3</v>
      </c>
      <c r="I36" s="50">
        <v>1.2999999999999999E-3</v>
      </c>
      <c r="J36" s="51">
        <f t="shared" si="1"/>
        <v>0</v>
      </c>
    </row>
    <row r="37" spans="1:13" s="13" customFormat="1" ht="18" customHeight="1" x14ac:dyDescent="0.25">
      <c r="A37" s="10">
        <v>10</v>
      </c>
      <c r="B37" s="64"/>
      <c r="C37" s="67"/>
      <c r="D37" s="64"/>
      <c r="E37" s="54">
        <v>209.24</v>
      </c>
      <c r="F37" s="54">
        <v>209.24</v>
      </c>
      <c r="G37" s="44" t="s">
        <v>89</v>
      </c>
      <c r="H37" s="50">
        <v>0.49855500000000003</v>
      </c>
      <c r="I37" s="50">
        <v>0.56432700000000002</v>
      </c>
      <c r="J37" s="51">
        <f t="shared" si="1"/>
        <v>-6.5771999999999997E-2</v>
      </c>
    </row>
    <row r="38" spans="1:13" s="13" customFormat="1" ht="18" customHeight="1" x14ac:dyDescent="0.25">
      <c r="A38" s="10">
        <v>11</v>
      </c>
      <c r="B38" s="64"/>
      <c r="C38" s="67"/>
      <c r="D38" s="64"/>
      <c r="E38" s="54">
        <v>209.24</v>
      </c>
      <c r="F38" s="54">
        <v>209.24</v>
      </c>
      <c r="G38" s="43" t="s">
        <v>14</v>
      </c>
      <c r="H38" s="50">
        <v>0.623</v>
      </c>
      <c r="I38" s="50">
        <v>0.44422400000000001</v>
      </c>
      <c r="J38" s="51">
        <f t="shared" si="1"/>
        <v>0.17877599999999999</v>
      </c>
      <c r="K38" s="11"/>
      <c r="L38" s="11"/>
      <c r="M38" s="12"/>
    </row>
    <row r="39" spans="1:13" s="13" customFormat="1" ht="18" customHeight="1" x14ac:dyDescent="0.25">
      <c r="A39" s="10">
        <v>12</v>
      </c>
      <c r="B39" s="65"/>
      <c r="C39" s="68"/>
      <c r="D39" s="65"/>
      <c r="E39" s="14">
        <v>304.77</v>
      </c>
      <c r="F39" s="14">
        <v>304.77</v>
      </c>
      <c r="G39" s="45" t="s">
        <v>8</v>
      </c>
      <c r="H39" s="50">
        <v>0.22</v>
      </c>
      <c r="I39" s="50">
        <v>0.23819799999999999</v>
      </c>
      <c r="J39" s="51">
        <f t="shared" si="1"/>
        <v>-1.8197999999999992E-2</v>
      </c>
      <c r="L39" s="46">
        <f>SUM(H28:H39)</f>
        <v>12.481657999999999</v>
      </c>
      <c r="M39" s="46">
        <f>SUM(I28:I39)</f>
        <v>10.115033000000002</v>
      </c>
    </row>
    <row r="40" spans="1:13" s="6" customFormat="1" ht="17.25" customHeight="1" x14ac:dyDescent="0.2">
      <c r="A40" s="60" t="s">
        <v>28</v>
      </c>
      <c r="B40" s="61"/>
      <c r="C40" s="61"/>
      <c r="D40" s="61"/>
      <c r="E40" s="61"/>
      <c r="F40" s="61"/>
      <c r="G40" s="61"/>
      <c r="H40" s="61"/>
      <c r="I40" s="61"/>
      <c r="J40" s="62"/>
      <c r="K40" s="4"/>
      <c r="L40" s="55"/>
      <c r="M40" s="55"/>
    </row>
    <row r="41" spans="1:13" s="13" customFormat="1" ht="18" customHeight="1" x14ac:dyDescent="0.25">
      <c r="A41" s="10">
        <v>1</v>
      </c>
      <c r="B41" s="63" t="s">
        <v>23</v>
      </c>
      <c r="C41" s="66" t="s">
        <v>24</v>
      </c>
      <c r="D41" s="63" t="s">
        <v>25</v>
      </c>
      <c r="E41" s="10"/>
      <c r="F41" s="10"/>
      <c r="G41" s="43" t="s">
        <v>93</v>
      </c>
      <c r="H41" s="50">
        <v>1.562E-3</v>
      </c>
      <c r="I41" s="50">
        <v>1.0020000000000001E-3</v>
      </c>
      <c r="J41" s="51">
        <f>H41-I41</f>
        <v>5.5999999999999995E-4</v>
      </c>
    </row>
    <row r="42" spans="1:13" s="13" customFormat="1" ht="18" customHeight="1" x14ac:dyDescent="0.25">
      <c r="A42" s="10">
        <v>2</v>
      </c>
      <c r="B42" s="64"/>
      <c r="C42" s="67"/>
      <c r="D42" s="64"/>
      <c r="E42" s="10">
        <v>209.24</v>
      </c>
      <c r="F42" s="10">
        <v>209.24</v>
      </c>
      <c r="G42" s="43" t="s">
        <v>87</v>
      </c>
      <c r="H42" s="50">
        <v>0.14000000000000001</v>
      </c>
      <c r="I42" s="50">
        <v>3.8413000000000003E-2</v>
      </c>
      <c r="J42" s="51">
        <f t="shared" ref="J42:J52" si="2">H42-I42</f>
        <v>0.10158700000000001</v>
      </c>
    </row>
    <row r="43" spans="1:13" s="13" customFormat="1" ht="18" customHeight="1" x14ac:dyDescent="0.25">
      <c r="A43" s="10">
        <v>3</v>
      </c>
      <c r="B43" s="64"/>
      <c r="C43" s="67"/>
      <c r="D43" s="64"/>
      <c r="E43" s="10">
        <v>341.86</v>
      </c>
      <c r="F43" s="10">
        <v>341.86</v>
      </c>
      <c r="G43" s="45" t="s">
        <v>92</v>
      </c>
      <c r="H43" s="50">
        <v>2.5929999999999998E-3</v>
      </c>
      <c r="I43" s="50">
        <v>2.209E-3</v>
      </c>
      <c r="J43" s="51">
        <f t="shared" si="2"/>
        <v>3.8399999999999979E-4</v>
      </c>
    </row>
    <row r="44" spans="1:13" s="13" customFormat="1" ht="18" customHeight="1" x14ac:dyDescent="0.25">
      <c r="A44" s="10">
        <v>4</v>
      </c>
      <c r="B44" s="64"/>
      <c r="C44" s="67"/>
      <c r="D44" s="64"/>
      <c r="E44" s="10">
        <v>341.86</v>
      </c>
      <c r="F44" s="10">
        <v>341.86</v>
      </c>
      <c r="G44" s="45" t="s">
        <v>91</v>
      </c>
      <c r="H44" s="50">
        <v>2.3999999999999998E-3</v>
      </c>
      <c r="I44" s="50">
        <v>1.2869999999999999E-3</v>
      </c>
      <c r="J44" s="51">
        <f t="shared" si="2"/>
        <v>1.1129999999999998E-3</v>
      </c>
    </row>
    <row r="45" spans="1:13" s="13" customFormat="1" ht="18" customHeight="1" x14ac:dyDescent="0.25">
      <c r="A45" s="10">
        <v>5</v>
      </c>
      <c r="B45" s="64"/>
      <c r="C45" s="67"/>
      <c r="D45" s="64"/>
      <c r="E45" s="52" t="s">
        <v>94</v>
      </c>
      <c r="F45" s="52" t="s">
        <v>94</v>
      </c>
      <c r="G45" s="43" t="s">
        <v>13</v>
      </c>
      <c r="H45" s="50">
        <f>5.2+0.05+2.65+1.5</f>
        <v>9.4</v>
      </c>
      <c r="I45" s="50">
        <f>4.59507+0.022531+0.005218+1.96963+0.109605</f>
        <v>6.7020540000000004</v>
      </c>
      <c r="J45" s="51">
        <f t="shared" si="2"/>
        <v>2.697946</v>
      </c>
    </row>
    <row r="46" spans="1:13" s="13" customFormat="1" ht="18" customHeight="1" x14ac:dyDescent="0.25">
      <c r="A46" s="10">
        <v>6</v>
      </c>
      <c r="B46" s="64"/>
      <c r="C46" s="67"/>
      <c r="D46" s="64"/>
      <c r="E46" s="10">
        <v>247.47</v>
      </c>
      <c r="F46" s="10">
        <v>247.47</v>
      </c>
      <c r="G46" s="43" t="s">
        <v>88</v>
      </c>
      <c r="H46" s="50">
        <v>0.03</v>
      </c>
      <c r="I46" s="50">
        <v>2.2959E-2</v>
      </c>
      <c r="J46" s="51">
        <f t="shared" si="2"/>
        <v>7.0409999999999986E-3</v>
      </c>
    </row>
    <row r="47" spans="1:13" s="13" customFormat="1" ht="18" customHeight="1" x14ac:dyDescent="0.25">
      <c r="A47" s="10">
        <v>7</v>
      </c>
      <c r="B47" s="64"/>
      <c r="C47" s="67"/>
      <c r="D47" s="64"/>
      <c r="E47" s="10">
        <v>209.24</v>
      </c>
      <c r="F47" s="10">
        <v>209.24</v>
      </c>
      <c r="G47" s="43" t="s">
        <v>12</v>
      </c>
      <c r="H47" s="50">
        <v>0.105</v>
      </c>
      <c r="I47" s="50">
        <v>0.138822</v>
      </c>
      <c r="J47" s="51">
        <f t="shared" si="2"/>
        <v>-3.3822000000000005E-2</v>
      </c>
    </row>
    <row r="48" spans="1:13" s="13" customFormat="1" ht="18" customHeight="1" x14ac:dyDescent="0.25">
      <c r="A48" s="10">
        <v>8</v>
      </c>
      <c r="B48" s="64"/>
      <c r="C48" s="67"/>
      <c r="D48" s="64"/>
      <c r="E48" s="10">
        <v>247.47</v>
      </c>
      <c r="F48" s="10">
        <v>247.47</v>
      </c>
      <c r="G48" s="43" t="s">
        <v>90</v>
      </c>
      <c r="H48" s="50">
        <v>1.137E-2</v>
      </c>
      <c r="I48" s="50">
        <v>4.3429999999999996E-3</v>
      </c>
      <c r="J48" s="51">
        <f t="shared" si="2"/>
        <v>7.0270000000000003E-3</v>
      </c>
    </row>
    <row r="49" spans="1:13" s="13" customFormat="1" ht="18" customHeight="1" x14ac:dyDescent="0.25">
      <c r="A49" s="10">
        <v>9</v>
      </c>
      <c r="B49" s="64"/>
      <c r="C49" s="67"/>
      <c r="D49" s="64"/>
      <c r="E49" s="10">
        <v>247.47</v>
      </c>
      <c r="F49" s="10">
        <v>247.47</v>
      </c>
      <c r="G49" s="44" t="s">
        <v>83</v>
      </c>
      <c r="H49" s="50">
        <v>2E-3</v>
      </c>
      <c r="I49" s="50">
        <v>2E-3</v>
      </c>
      <c r="J49" s="51">
        <f t="shared" si="2"/>
        <v>0</v>
      </c>
    </row>
    <row r="50" spans="1:13" s="13" customFormat="1" ht="18" customHeight="1" x14ac:dyDescent="0.25">
      <c r="A50" s="10">
        <v>10</v>
      </c>
      <c r="B50" s="64"/>
      <c r="C50" s="67"/>
      <c r="D50" s="64"/>
      <c r="E50" s="54">
        <v>209.24</v>
      </c>
      <c r="F50" s="54">
        <v>209.24</v>
      </c>
      <c r="G50" s="44" t="s">
        <v>89</v>
      </c>
      <c r="H50" s="50">
        <v>0.49558000000000002</v>
      </c>
      <c r="I50" s="50">
        <v>0.45717799999999997</v>
      </c>
      <c r="J50" s="51">
        <f t="shared" si="2"/>
        <v>3.8402000000000047E-2</v>
      </c>
    </row>
    <row r="51" spans="1:13" s="13" customFormat="1" ht="18" customHeight="1" x14ac:dyDescent="0.25">
      <c r="A51" s="10">
        <v>11</v>
      </c>
      <c r="B51" s="64"/>
      <c r="C51" s="67"/>
      <c r="D51" s="64"/>
      <c r="E51" s="54">
        <v>209.24</v>
      </c>
      <c r="F51" s="54">
        <v>209.24</v>
      </c>
      <c r="G51" s="43" t="s">
        <v>14</v>
      </c>
      <c r="H51" s="50">
        <v>0.498</v>
      </c>
      <c r="I51" s="50">
        <v>0.43027500000000002</v>
      </c>
      <c r="J51" s="51">
        <f t="shared" si="2"/>
        <v>6.772499999999998E-2</v>
      </c>
      <c r="K51" s="11"/>
      <c r="L51" s="11"/>
      <c r="M51" s="12"/>
    </row>
    <row r="52" spans="1:13" s="13" customFormat="1" ht="18" customHeight="1" x14ac:dyDescent="0.25">
      <c r="A52" s="10">
        <v>12</v>
      </c>
      <c r="B52" s="65"/>
      <c r="C52" s="68"/>
      <c r="D52" s="65"/>
      <c r="E52" s="14">
        <v>304.77</v>
      </c>
      <c r="F52" s="14">
        <v>304.77</v>
      </c>
      <c r="G52" s="45" t="s">
        <v>8</v>
      </c>
      <c r="H52" s="50">
        <v>0.15</v>
      </c>
      <c r="I52" s="50">
        <v>0.21029600000000001</v>
      </c>
      <c r="J52" s="51">
        <f t="shared" si="2"/>
        <v>-6.0296000000000016E-2</v>
      </c>
      <c r="K52" s="56"/>
      <c r="L52" s="46">
        <f>SUM(H41:H52)</f>
        <v>10.838505</v>
      </c>
      <c r="M52" s="57">
        <f>SUM(I41:I52)</f>
        <v>8.0108380000000015</v>
      </c>
    </row>
    <row r="53" spans="1:13" s="6" customFormat="1" ht="17.25" customHeight="1" x14ac:dyDescent="0.2">
      <c r="A53" s="60" t="s">
        <v>65</v>
      </c>
      <c r="B53" s="61"/>
      <c r="C53" s="61"/>
      <c r="D53" s="61"/>
      <c r="E53" s="61"/>
      <c r="F53" s="61"/>
      <c r="G53" s="61"/>
      <c r="H53" s="61"/>
      <c r="I53" s="61"/>
      <c r="J53" s="62"/>
      <c r="K53" s="4"/>
      <c r="L53" s="55"/>
      <c r="M53" s="55"/>
    </row>
    <row r="54" spans="1:13" s="13" customFormat="1" ht="18" customHeight="1" x14ac:dyDescent="0.25">
      <c r="A54" s="10">
        <v>1</v>
      </c>
      <c r="B54" s="63" t="s">
        <v>23</v>
      </c>
      <c r="C54" s="66" t="s">
        <v>24</v>
      </c>
      <c r="D54" s="63" t="s">
        <v>25</v>
      </c>
      <c r="E54" s="10"/>
      <c r="F54" s="10"/>
      <c r="G54" s="43" t="s">
        <v>93</v>
      </c>
      <c r="H54" s="50">
        <v>1.5120000000000001E-3</v>
      </c>
      <c r="I54" s="50">
        <v>9.5699999999999995E-4</v>
      </c>
      <c r="J54" s="51">
        <f>H54-I54</f>
        <v>5.5500000000000015E-4</v>
      </c>
    </row>
    <row r="55" spans="1:13" s="13" customFormat="1" ht="18" customHeight="1" x14ac:dyDescent="0.25">
      <c r="A55" s="10">
        <v>2</v>
      </c>
      <c r="B55" s="64"/>
      <c r="C55" s="67"/>
      <c r="D55" s="64"/>
      <c r="E55" s="10">
        <v>209.24</v>
      </c>
      <c r="F55" s="10">
        <v>209.24</v>
      </c>
      <c r="G55" s="43" t="s">
        <v>87</v>
      </c>
      <c r="H55" s="50">
        <v>8.5000000000000006E-2</v>
      </c>
      <c r="I55" s="50">
        <v>1.41E-2</v>
      </c>
      <c r="J55" s="51">
        <f t="shared" ref="J55:J65" si="3">H55-I55</f>
        <v>7.0900000000000005E-2</v>
      </c>
    </row>
    <row r="56" spans="1:13" s="13" customFormat="1" ht="18" customHeight="1" x14ac:dyDescent="0.25">
      <c r="A56" s="10">
        <v>3</v>
      </c>
      <c r="B56" s="64"/>
      <c r="C56" s="67"/>
      <c r="D56" s="64"/>
      <c r="E56" s="10">
        <v>341.86</v>
      </c>
      <c r="F56" s="10">
        <v>341.86</v>
      </c>
      <c r="G56" s="45" t="s">
        <v>92</v>
      </c>
      <c r="H56" s="50">
        <v>2.5089999999999999E-3</v>
      </c>
      <c r="I56" s="50">
        <v>1.1169999999999999E-3</v>
      </c>
      <c r="J56" s="51">
        <f t="shared" si="3"/>
        <v>1.392E-3</v>
      </c>
    </row>
    <row r="57" spans="1:13" s="13" customFormat="1" ht="18" customHeight="1" x14ac:dyDescent="0.25">
      <c r="A57" s="10">
        <v>4</v>
      </c>
      <c r="B57" s="64"/>
      <c r="C57" s="67"/>
      <c r="D57" s="64"/>
      <c r="E57" s="10">
        <v>341.86</v>
      </c>
      <c r="F57" s="10">
        <v>341.86</v>
      </c>
      <c r="G57" s="45" t="s">
        <v>91</v>
      </c>
      <c r="H57" s="50">
        <v>1.841E-3</v>
      </c>
      <c r="I57" s="50">
        <v>6.7000000000000002E-4</v>
      </c>
      <c r="J57" s="51">
        <f t="shared" si="3"/>
        <v>1.1709999999999999E-3</v>
      </c>
    </row>
    <row r="58" spans="1:13" s="13" customFormat="1" ht="18" customHeight="1" x14ac:dyDescent="0.25">
      <c r="A58" s="10">
        <v>5</v>
      </c>
      <c r="B58" s="64"/>
      <c r="C58" s="67"/>
      <c r="D58" s="64"/>
      <c r="E58" s="52" t="s">
        <v>94</v>
      </c>
      <c r="F58" s="52" t="s">
        <v>94</v>
      </c>
      <c r="G58" s="43" t="s">
        <v>13</v>
      </c>
      <c r="H58" s="50">
        <f>2.9+0.05+2.55+0.8</f>
        <v>6.3</v>
      </c>
      <c r="I58" s="50">
        <f>2.31662+0.021597+0.00624+1.60013</f>
        <v>3.9445869999999998</v>
      </c>
      <c r="J58" s="51">
        <f t="shared" si="3"/>
        <v>2.355413</v>
      </c>
    </row>
    <row r="59" spans="1:13" s="13" customFormat="1" ht="18" customHeight="1" x14ac:dyDescent="0.25">
      <c r="A59" s="10">
        <v>6</v>
      </c>
      <c r="B59" s="64"/>
      <c r="C59" s="67"/>
      <c r="D59" s="64"/>
      <c r="E59" s="10">
        <v>247.47</v>
      </c>
      <c r="F59" s="10">
        <v>247.47</v>
      </c>
      <c r="G59" s="43" t="s">
        <v>88</v>
      </c>
      <c r="H59" s="50">
        <v>1.4999999999999999E-2</v>
      </c>
      <c r="I59" s="50">
        <v>1.0172E-2</v>
      </c>
      <c r="J59" s="51">
        <f t="shared" si="3"/>
        <v>4.827999999999999E-3</v>
      </c>
    </row>
    <row r="60" spans="1:13" s="13" customFormat="1" ht="18" customHeight="1" x14ac:dyDescent="0.25">
      <c r="A60" s="10">
        <v>7</v>
      </c>
      <c r="B60" s="64"/>
      <c r="C60" s="67"/>
      <c r="D60" s="64"/>
      <c r="E60" s="10">
        <v>209.24</v>
      </c>
      <c r="F60" s="10">
        <v>209.24</v>
      </c>
      <c r="G60" s="43" t="s">
        <v>12</v>
      </c>
      <c r="H60" s="50">
        <v>0.12</v>
      </c>
      <c r="I60" s="50">
        <v>9.6254000000000006E-2</v>
      </c>
      <c r="J60" s="51">
        <f t="shared" si="3"/>
        <v>2.3745999999999989E-2</v>
      </c>
    </row>
    <row r="61" spans="1:13" s="13" customFormat="1" ht="18" customHeight="1" x14ac:dyDescent="0.25">
      <c r="A61" s="10">
        <v>8</v>
      </c>
      <c r="B61" s="64"/>
      <c r="C61" s="67"/>
      <c r="D61" s="64"/>
      <c r="E61" s="10">
        <v>247.47</v>
      </c>
      <c r="F61" s="10">
        <v>247.47</v>
      </c>
      <c r="G61" s="43" t="s">
        <v>90</v>
      </c>
      <c r="H61" s="50">
        <v>8.3800000000000003E-3</v>
      </c>
      <c r="I61" s="50">
        <v>3.908E-3</v>
      </c>
      <c r="J61" s="51">
        <f t="shared" si="3"/>
        <v>4.4720000000000003E-3</v>
      </c>
    </row>
    <row r="62" spans="1:13" s="13" customFormat="1" ht="18" customHeight="1" x14ac:dyDescent="0.25">
      <c r="A62" s="10">
        <v>9</v>
      </c>
      <c r="B62" s="64"/>
      <c r="C62" s="67"/>
      <c r="D62" s="64"/>
      <c r="E62" s="10">
        <v>247.47</v>
      </c>
      <c r="F62" s="10">
        <v>247.47</v>
      </c>
      <c r="G62" s="44" t="s">
        <v>83</v>
      </c>
      <c r="H62" s="50">
        <v>2E-3</v>
      </c>
      <c r="I62" s="50">
        <v>2E-3</v>
      </c>
      <c r="J62" s="51">
        <f t="shared" si="3"/>
        <v>0</v>
      </c>
    </row>
    <row r="63" spans="1:13" s="13" customFormat="1" ht="18" customHeight="1" x14ac:dyDescent="0.25">
      <c r="A63" s="10">
        <v>10</v>
      </c>
      <c r="B63" s="64"/>
      <c r="C63" s="67"/>
      <c r="D63" s="64"/>
      <c r="E63" s="54">
        <v>209.24</v>
      </c>
      <c r="F63" s="54">
        <v>209.24</v>
      </c>
      <c r="G63" s="44" t="s">
        <v>89</v>
      </c>
      <c r="H63" s="50">
        <v>0.28460000000000002</v>
      </c>
      <c r="I63" s="50">
        <v>0.25523499999999999</v>
      </c>
      <c r="J63" s="51">
        <f t="shared" si="3"/>
        <v>2.936500000000003E-2</v>
      </c>
    </row>
    <row r="64" spans="1:13" s="13" customFormat="1" ht="18" customHeight="1" x14ac:dyDescent="0.25">
      <c r="A64" s="10">
        <v>11</v>
      </c>
      <c r="B64" s="64"/>
      <c r="C64" s="67"/>
      <c r="D64" s="64"/>
      <c r="E64" s="54">
        <v>209.24</v>
      </c>
      <c r="F64" s="54">
        <v>209.24</v>
      </c>
      <c r="G64" s="43" t="s">
        <v>14</v>
      </c>
      <c r="H64" s="50">
        <v>0.36399999999999999</v>
      </c>
      <c r="I64" s="50">
        <v>0.24902299999999999</v>
      </c>
      <c r="J64" s="51">
        <f t="shared" si="3"/>
        <v>0.114977</v>
      </c>
      <c r="K64" s="11"/>
      <c r="L64" s="11"/>
      <c r="M64" s="12"/>
    </row>
    <row r="65" spans="1:13" s="13" customFormat="1" ht="18" customHeight="1" x14ac:dyDescent="0.25">
      <c r="A65" s="10">
        <v>12</v>
      </c>
      <c r="B65" s="65"/>
      <c r="C65" s="68"/>
      <c r="D65" s="65"/>
      <c r="E65" s="14">
        <v>304.77</v>
      </c>
      <c r="F65" s="14">
        <v>304.77</v>
      </c>
      <c r="G65" s="45" t="s">
        <v>8</v>
      </c>
      <c r="H65" s="50">
        <v>0.15</v>
      </c>
      <c r="I65" s="50">
        <v>0.18410699999999999</v>
      </c>
      <c r="J65" s="51">
        <f t="shared" si="3"/>
        <v>-3.4106999999999998E-2</v>
      </c>
      <c r="K65" s="56"/>
      <c r="L65" s="46">
        <f>SUM(H54:H65)</f>
        <v>7.3348420000000001</v>
      </c>
      <c r="M65" s="46">
        <f>SUM(I54:I65)</f>
        <v>4.7621299999999991</v>
      </c>
    </row>
    <row r="66" spans="1:13" s="6" customFormat="1" ht="17.25" customHeight="1" x14ac:dyDescent="0.2">
      <c r="A66" s="60" t="s">
        <v>66</v>
      </c>
      <c r="B66" s="61"/>
      <c r="C66" s="61"/>
      <c r="D66" s="61"/>
      <c r="E66" s="61"/>
      <c r="F66" s="61"/>
      <c r="G66" s="61"/>
      <c r="H66" s="61"/>
      <c r="I66" s="61"/>
      <c r="J66" s="62"/>
      <c r="K66" s="4"/>
      <c r="L66" s="55"/>
      <c r="M66" s="55"/>
    </row>
    <row r="67" spans="1:13" s="13" customFormat="1" ht="18" customHeight="1" x14ac:dyDescent="0.25">
      <c r="A67" s="10">
        <v>1</v>
      </c>
      <c r="B67" s="63" t="s">
        <v>23</v>
      </c>
      <c r="C67" s="66" t="s">
        <v>24</v>
      </c>
      <c r="D67" s="63" t="s">
        <v>25</v>
      </c>
      <c r="E67" s="10"/>
      <c r="F67" s="10"/>
      <c r="G67" s="43" t="s">
        <v>93</v>
      </c>
      <c r="H67" s="50">
        <v>1.562E-3</v>
      </c>
      <c r="I67" s="50">
        <v>1.024E-3</v>
      </c>
      <c r="J67" s="51">
        <f>H67-I67</f>
        <v>5.3800000000000007E-4</v>
      </c>
    </row>
    <row r="68" spans="1:13" s="13" customFormat="1" ht="18" customHeight="1" x14ac:dyDescent="0.25">
      <c r="A68" s="10">
        <v>2</v>
      </c>
      <c r="B68" s="64"/>
      <c r="C68" s="67"/>
      <c r="D68" s="64"/>
      <c r="E68" s="10">
        <v>209.24</v>
      </c>
      <c r="F68" s="10">
        <v>209.24</v>
      </c>
      <c r="G68" s="43" t="s">
        <v>87</v>
      </c>
      <c r="H68" s="50">
        <v>8.5000000000000006E-2</v>
      </c>
      <c r="I68" s="50">
        <v>1.4359E-2</v>
      </c>
      <c r="J68" s="51">
        <f t="shared" ref="J68:J78" si="4">H68-I68</f>
        <v>7.0641000000000009E-2</v>
      </c>
    </row>
    <row r="69" spans="1:13" s="13" customFormat="1" ht="18" customHeight="1" x14ac:dyDescent="0.25">
      <c r="A69" s="10">
        <v>3</v>
      </c>
      <c r="B69" s="64"/>
      <c r="C69" s="67"/>
      <c r="D69" s="64"/>
      <c r="E69" s="10">
        <v>341.86</v>
      </c>
      <c r="F69" s="10">
        <v>341.86</v>
      </c>
      <c r="G69" s="45" t="s">
        <v>92</v>
      </c>
      <c r="H69" s="50">
        <v>2.2279999999999999E-3</v>
      </c>
      <c r="I69" s="50">
        <v>6.78E-4</v>
      </c>
      <c r="J69" s="51">
        <f t="shared" si="4"/>
        <v>1.5499999999999999E-3</v>
      </c>
    </row>
    <row r="70" spans="1:13" s="13" customFormat="1" ht="18" customHeight="1" x14ac:dyDescent="0.25">
      <c r="A70" s="10">
        <v>4</v>
      </c>
      <c r="B70" s="64"/>
      <c r="C70" s="67"/>
      <c r="D70" s="64"/>
      <c r="E70" s="10">
        <v>341.86</v>
      </c>
      <c r="F70" s="10">
        <v>341.86</v>
      </c>
      <c r="G70" s="45" t="s">
        <v>91</v>
      </c>
      <c r="H70" s="50">
        <v>1.1999999999999999E-3</v>
      </c>
      <c r="I70" s="50">
        <v>6.3500000000000004E-4</v>
      </c>
      <c r="J70" s="51">
        <f t="shared" si="4"/>
        <v>5.6499999999999986E-4</v>
      </c>
    </row>
    <row r="71" spans="1:13" s="13" customFormat="1" ht="18" customHeight="1" x14ac:dyDescent="0.25">
      <c r="A71" s="10">
        <v>5</v>
      </c>
      <c r="B71" s="64"/>
      <c r="C71" s="67"/>
      <c r="D71" s="64"/>
      <c r="E71" s="52" t="s">
        <v>94</v>
      </c>
      <c r="F71" s="52" t="s">
        <v>94</v>
      </c>
      <c r="G71" s="43" t="s">
        <v>13</v>
      </c>
      <c r="H71" s="50">
        <f>1.2+0.05+2.15+0.3</f>
        <v>3.6999999999999997</v>
      </c>
      <c r="I71" s="50">
        <f>1.02609+0.005992+1.6413+0.020541</f>
        <v>2.6939230000000003</v>
      </c>
      <c r="J71" s="51">
        <f t="shared" si="4"/>
        <v>1.0060769999999994</v>
      </c>
    </row>
    <row r="72" spans="1:13" s="13" customFormat="1" ht="18" customHeight="1" x14ac:dyDescent="0.25">
      <c r="A72" s="10">
        <v>6</v>
      </c>
      <c r="B72" s="64"/>
      <c r="C72" s="67"/>
      <c r="D72" s="64"/>
      <c r="E72" s="10">
        <v>247.47</v>
      </c>
      <c r="F72" s="10">
        <v>247.47</v>
      </c>
      <c r="G72" s="43" t="s">
        <v>88</v>
      </c>
      <c r="H72" s="50"/>
      <c r="I72" s="50"/>
      <c r="J72" s="51">
        <f t="shared" si="4"/>
        <v>0</v>
      </c>
    </row>
    <row r="73" spans="1:13" s="13" customFormat="1" ht="18" customHeight="1" x14ac:dyDescent="0.25">
      <c r="A73" s="10">
        <v>7</v>
      </c>
      <c r="B73" s="64"/>
      <c r="C73" s="67"/>
      <c r="D73" s="64"/>
      <c r="E73" s="10">
        <v>209.24</v>
      </c>
      <c r="F73" s="10">
        <v>209.24</v>
      </c>
      <c r="G73" s="43" t="s">
        <v>12</v>
      </c>
      <c r="H73" s="50">
        <v>0.08</v>
      </c>
      <c r="I73" s="50">
        <v>9.6075999999999995E-2</v>
      </c>
      <c r="J73" s="51">
        <f t="shared" si="4"/>
        <v>-1.6075999999999993E-2</v>
      </c>
    </row>
    <row r="74" spans="1:13" s="13" customFormat="1" ht="18" customHeight="1" x14ac:dyDescent="0.25">
      <c r="A74" s="10">
        <v>8</v>
      </c>
      <c r="B74" s="64"/>
      <c r="C74" s="67"/>
      <c r="D74" s="64"/>
      <c r="E74" s="10">
        <v>247.47</v>
      </c>
      <c r="F74" s="10">
        <v>247.47</v>
      </c>
      <c r="G74" s="43" t="s">
        <v>90</v>
      </c>
      <c r="H74" s="50">
        <v>6.3800000000000003E-3</v>
      </c>
      <c r="I74" s="50">
        <v>3.7499999999999999E-3</v>
      </c>
      <c r="J74" s="51">
        <f t="shared" si="4"/>
        <v>2.6300000000000004E-3</v>
      </c>
    </row>
    <row r="75" spans="1:13" s="13" customFormat="1" ht="18" customHeight="1" x14ac:dyDescent="0.25">
      <c r="A75" s="10">
        <v>9</v>
      </c>
      <c r="B75" s="64"/>
      <c r="C75" s="67"/>
      <c r="D75" s="64"/>
      <c r="E75" s="10">
        <v>247.47</v>
      </c>
      <c r="F75" s="10">
        <v>247.47</v>
      </c>
      <c r="G75" s="44" t="s">
        <v>83</v>
      </c>
      <c r="H75" s="50">
        <v>2E-3</v>
      </c>
      <c r="I75" s="50">
        <v>2E-3</v>
      </c>
      <c r="J75" s="51">
        <f t="shared" si="4"/>
        <v>0</v>
      </c>
    </row>
    <row r="76" spans="1:13" s="13" customFormat="1" ht="18" customHeight="1" x14ac:dyDescent="0.25">
      <c r="A76" s="10">
        <v>10</v>
      </c>
      <c r="B76" s="64"/>
      <c r="C76" s="67"/>
      <c r="D76" s="64"/>
      <c r="E76" s="54">
        <v>209.24</v>
      </c>
      <c r="F76" s="54">
        <v>209.24</v>
      </c>
      <c r="G76" s="44" t="s">
        <v>89</v>
      </c>
      <c r="H76" s="50">
        <v>2.5395000000000001E-2</v>
      </c>
      <c r="I76" s="50">
        <v>0.13226299999999999</v>
      </c>
      <c r="J76" s="51">
        <f t="shared" si="4"/>
        <v>-0.10686799999999999</v>
      </c>
    </row>
    <row r="77" spans="1:13" s="13" customFormat="1" ht="18" customHeight="1" x14ac:dyDescent="0.25">
      <c r="A77" s="10">
        <v>11</v>
      </c>
      <c r="B77" s="64"/>
      <c r="C77" s="67"/>
      <c r="D77" s="64"/>
      <c r="E77" s="54">
        <v>209.24</v>
      </c>
      <c r="F77" s="54">
        <v>209.24</v>
      </c>
      <c r="G77" s="43" t="s">
        <v>14</v>
      </c>
      <c r="H77" s="50">
        <v>0.182</v>
      </c>
      <c r="I77" s="50">
        <v>0.20008400000000001</v>
      </c>
      <c r="J77" s="51">
        <f t="shared" si="4"/>
        <v>-1.8084000000000017E-2</v>
      </c>
      <c r="K77" s="11"/>
      <c r="L77" s="11"/>
      <c r="M77" s="12"/>
    </row>
    <row r="78" spans="1:13" s="13" customFormat="1" ht="18" customHeight="1" x14ac:dyDescent="0.25">
      <c r="A78" s="10">
        <v>12</v>
      </c>
      <c r="B78" s="65"/>
      <c r="C78" s="68"/>
      <c r="D78" s="65"/>
      <c r="E78" s="14">
        <v>304.77</v>
      </c>
      <c r="F78" s="14">
        <v>304.77</v>
      </c>
      <c r="G78" s="45" t="s">
        <v>8</v>
      </c>
      <c r="H78" s="50">
        <v>0.1</v>
      </c>
      <c r="I78" s="50">
        <v>0.193442</v>
      </c>
      <c r="J78" s="51">
        <f t="shared" si="4"/>
        <v>-9.3441999999999997E-2</v>
      </c>
      <c r="K78" s="56"/>
      <c r="L78" s="46">
        <f>SUM(H67:H78)</f>
        <v>4.1857649999999991</v>
      </c>
      <c r="M78" s="46">
        <f>SUM(I67:I78)</f>
        <v>3.3382340000000004</v>
      </c>
    </row>
    <row r="79" spans="1:13" s="6" customFormat="1" ht="17.25" customHeight="1" x14ac:dyDescent="0.2">
      <c r="A79" s="60" t="s">
        <v>67</v>
      </c>
      <c r="B79" s="61"/>
      <c r="C79" s="61"/>
      <c r="D79" s="61"/>
      <c r="E79" s="61"/>
      <c r="F79" s="61"/>
      <c r="G79" s="61"/>
      <c r="H79" s="61"/>
      <c r="I79" s="61"/>
      <c r="J79" s="62"/>
      <c r="K79" s="4"/>
      <c r="L79" s="55"/>
      <c r="M79" s="55"/>
    </row>
    <row r="80" spans="1:13" s="13" customFormat="1" ht="18" customHeight="1" x14ac:dyDescent="0.25">
      <c r="A80" s="10">
        <v>1</v>
      </c>
      <c r="B80" s="63" t="s">
        <v>23</v>
      </c>
      <c r="C80" s="66" t="s">
        <v>24</v>
      </c>
      <c r="D80" s="63" t="s">
        <v>25</v>
      </c>
      <c r="E80" s="10"/>
      <c r="F80" s="10"/>
      <c r="G80" s="43" t="s">
        <v>93</v>
      </c>
      <c r="H80" s="50">
        <v>1.5120000000000001E-3</v>
      </c>
      <c r="I80" s="50">
        <v>8.25E-4</v>
      </c>
      <c r="J80" s="51">
        <f>H80-I80</f>
        <v>6.8700000000000011E-4</v>
      </c>
    </row>
    <row r="81" spans="1:13" s="13" customFormat="1" ht="18" customHeight="1" x14ac:dyDescent="0.25">
      <c r="A81" s="10">
        <v>2</v>
      </c>
      <c r="B81" s="64"/>
      <c r="C81" s="67"/>
      <c r="D81" s="64"/>
      <c r="E81" s="10">
        <v>209.24</v>
      </c>
      <c r="F81" s="10">
        <v>209.24</v>
      </c>
      <c r="G81" s="43" t="s">
        <v>87</v>
      </c>
      <c r="H81" s="50">
        <v>0.08</v>
      </c>
      <c r="I81" s="50">
        <v>2.6949999999999999E-3</v>
      </c>
      <c r="J81" s="51">
        <f t="shared" ref="J81:J91" si="5">H81-I81</f>
        <v>7.7304999999999999E-2</v>
      </c>
    </row>
    <row r="82" spans="1:13" s="13" customFormat="1" ht="18" customHeight="1" x14ac:dyDescent="0.25">
      <c r="A82" s="10">
        <v>3</v>
      </c>
      <c r="B82" s="64"/>
      <c r="C82" s="67"/>
      <c r="D82" s="64"/>
      <c r="E82" s="10">
        <v>341.86</v>
      </c>
      <c r="F82" s="10">
        <v>341.86</v>
      </c>
      <c r="G82" s="45" t="s">
        <v>92</v>
      </c>
      <c r="H82" s="50">
        <v>2.0720000000000001E-3</v>
      </c>
      <c r="I82" s="50">
        <v>6.2200000000000005E-4</v>
      </c>
      <c r="J82" s="51">
        <f t="shared" si="5"/>
        <v>1.4499999999999999E-3</v>
      </c>
    </row>
    <row r="83" spans="1:13" s="13" customFormat="1" ht="18" customHeight="1" x14ac:dyDescent="0.25">
      <c r="A83" s="10">
        <v>4</v>
      </c>
      <c r="B83" s="64"/>
      <c r="C83" s="67"/>
      <c r="D83" s="64"/>
      <c r="E83" s="10">
        <v>341.86</v>
      </c>
      <c r="F83" s="10">
        <v>341.86</v>
      </c>
      <c r="G83" s="45" t="s">
        <v>91</v>
      </c>
      <c r="H83" s="50">
        <v>5.3000000000000001E-5</v>
      </c>
      <c r="I83" s="50">
        <v>5.3000000000000001E-5</v>
      </c>
      <c r="J83" s="51">
        <f t="shared" si="5"/>
        <v>0</v>
      </c>
    </row>
    <row r="84" spans="1:13" s="13" customFormat="1" ht="18" customHeight="1" x14ac:dyDescent="0.25">
      <c r="A84" s="10">
        <v>5</v>
      </c>
      <c r="B84" s="64"/>
      <c r="C84" s="67"/>
      <c r="D84" s="64"/>
      <c r="E84" s="52" t="s">
        <v>94</v>
      </c>
      <c r="F84" s="52" t="s">
        <v>94</v>
      </c>
      <c r="G84" s="43" t="s">
        <v>13</v>
      </c>
      <c r="H84" s="50">
        <v>2</v>
      </c>
      <c r="I84" s="50">
        <f>0.019977+0.004724+1.40145</f>
        <v>1.4261510000000002</v>
      </c>
      <c r="J84" s="51">
        <f t="shared" si="5"/>
        <v>0.57384899999999983</v>
      </c>
    </row>
    <row r="85" spans="1:13" s="13" customFormat="1" ht="18" customHeight="1" x14ac:dyDescent="0.25">
      <c r="A85" s="10">
        <v>6</v>
      </c>
      <c r="B85" s="64"/>
      <c r="C85" s="67"/>
      <c r="D85" s="64"/>
      <c r="E85" s="10">
        <v>247.47</v>
      </c>
      <c r="F85" s="10">
        <v>247.47</v>
      </c>
      <c r="G85" s="43" t="s">
        <v>88</v>
      </c>
      <c r="H85" s="50">
        <v>0</v>
      </c>
      <c r="I85" s="50">
        <v>0</v>
      </c>
      <c r="J85" s="51">
        <f t="shared" si="5"/>
        <v>0</v>
      </c>
    </row>
    <row r="86" spans="1:13" s="13" customFormat="1" ht="18" customHeight="1" x14ac:dyDescent="0.25">
      <c r="A86" s="10">
        <v>7</v>
      </c>
      <c r="B86" s="64"/>
      <c r="C86" s="67"/>
      <c r="D86" s="64"/>
      <c r="E86" s="10">
        <v>209.24</v>
      </c>
      <c r="F86" s="10">
        <v>209.24</v>
      </c>
      <c r="G86" s="43" t="s">
        <v>12</v>
      </c>
      <c r="H86" s="50">
        <v>7.4999999999999997E-2</v>
      </c>
      <c r="I86" s="50">
        <v>5.7161999999999998E-2</v>
      </c>
      <c r="J86" s="51">
        <f t="shared" si="5"/>
        <v>1.7838E-2</v>
      </c>
    </row>
    <row r="87" spans="1:13" s="13" customFormat="1" ht="18" customHeight="1" x14ac:dyDescent="0.25">
      <c r="A87" s="10">
        <v>8</v>
      </c>
      <c r="B87" s="64"/>
      <c r="C87" s="67"/>
      <c r="D87" s="64"/>
      <c r="E87" s="10">
        <v>247.47</v>
      </c>
      <c r="F87" s="10">
        <v>247.47</v>
      </c>
      <c r="G87" s="43" t="s">
        <v>90</v>
      </c>
      <c r="H87" s="50">
        <v>6.3800000000000003E-3</v>
      </c>
      <c r="I87" s="50">
        <v>3.7260000000000001E-3</v>
      </c>
      <c r="J87" s="51">
        <f t="shared" si="5"/>
        <v>2.6540000000000001E-3</v>
      </c>
    </row>
    <row r="88" spans="1:13" s="13" customFormat="1" ht="18" customHeight="1" x14ac:dyDescent="0.25">
      <c r="A88" s="10">
        <v>9</v>
      </c>
      <c r="B88" s="64"/>
      <c r="C88" s="67"/>
      <c r="D88" s="64"/>
      <c r="E88" s="10">
        <v>247.47</v>
      </c>
      <c r="F88" s="10">
        <v>247.47</v>
      </c>
      <c r="G88" s="44" t="s">
        <v>83</v>
      </c>
      <c r="H88" s="50">
        <v>2E-3</v>
      </c>
      <c r="I88" s="50">
        <v>2E-3</v>
      </c>
      <c r="J88" s="51">
        <f t="shared" si="5"/>
        <v>0</v>
      </c>
    </row>
    <row r="89" spans="1:13" s="13" customFormat="1" ht="18" customHeight="1" x14ac:dyDescent="0.25">
      <c r="A89" s="10">
        <v>10</v>
      </c>
      <c r="B89" s="64"/>
      <c r="C89" s="67"/>
      <c r="D89" s="64"/>
      <c r="E89" s="54">
        <v>209.24</v>
      </c>
      <c r="F89" s="54">
        <v>209.24</v>
      </c>
      <c r="G89" s="44" t="s">
        <v>89</v>
      </c>
      <c r="H89" s="50">
        <v>0</v>
      </c>
      <c r="I89" s="50">
        <v>0</v>
      </c>
      <c r="J89" s="51">
        <f t="shared" si="5"/>
        <v>0</v>
      </c>
    </row>
    <row r="90" spans="1:13" s="13" customFormat="1" ht="18" customHeight="1" x14ac:dyDescent="0.25">
      <c r="A90" s="10">
        <v>11</v>
      </c>
      <c r="B90" s="64"/>
      <c r="C90" s="67"/>
      <c r="D90" s="64"/>
      <c r="E90" s="54">
        <v>209.24</v>
      </c>
      <c r="F90" s="54">
        <v>209.24</v>
      </c>
      <c r="G90" s="43" t="s">
        <v>14</v>
      </c>
      <c r="H90" s="50">
        <v>0.13400000000000001</v>
      </c>
      <c r="I90" s="50">
        <v>0.128443</v>
      </c>
      <c r="J90" s="51">
        <f t="shared" si="5"/>
        <v>5.5570000000000064E-3</v>
      </c>
      <c r="K90" s="11"/>
      <c r="L90" s="11"/>
      <c r="M90" s="12"/>
    </row>
    <row r="91" spans="1:13" s="13" customFormat="1" ht="18" customHeight="1" x14ac:dyDescent="0.25">
      <c r="A91" s="10">
        <v>12</v>
      </c>
      <c r="B91" s="65"/>
      <c r="C91" s="68"/>
      <c r="D91" s="65"/>
      <c r="E91" s="14">
        <v>304.77</v>
      </c>
      <c r="F91" s="14">
        <v>304.77</v>
      </c>
      <c r="G91" s="45" t="s">
        <v>8</v>
      </c>
      <c r="H91" s="50">
        <v>0.1</v>
      </c>
      <c r="I91" s="50">
        <v>0.15871099999999999</v>
      </c>
      <c r="J91" s="51">
        <f t="shared" si="5"/>
        <v>-5.8710999999999985E-2</v>
      </c>
      <c r="K91" s="56"/>
      <c r="L91" s="46">
        <f>SUM(H80:H91)</f>
        <v>2.401017</v>
      </c>
      <c r="M91" s="46">
        <f>SUM(I80:I91)</f>
        <v>1.7803880000000001</v>
      </c>
    </row>
    <row r="92" spans="1:13" s="6" customFormat="1" ht="17.25" customHeight="1" x14ac:dyDescent="0.2">
      <c r="A92" s="60" t="s">
        <v>68</v>
      </c>
      <c r="B92" s="61"/>
      <c r="C92" s="61"/>
      <c r="D92" s="61"/>
      <c r="E92" s="61"/>
      <c r="F92" s="61"/>
      <c r="G92" s="61"/>
      <c r="H92" s="61"/>
      <c r="I92" s="61"/>
      <c r="J92" s="62"/>
      <c r="K92" s="4"/>
      <c r="L92" s="55"/>
      <c r="M92" s="55"/>
    </row>
    <row r="93" spans="1:13" s="13" customFormat="1" ht="18" customHeight="1" x14ac:dyDescent="0.25">
      <c r="A93" s="10">
        <v>1</v>
      </c>
      <c r="B93" s="63" t="s">
        <v>23</v>
      </c>
      <c r="C93" s="66" t="s">
        <v>24</v>
      </c>
      <c r="D93" s="63" t="s">
        <v>25</v>
      </c>
      <c r="E93" s="10"/>
      <c r="F93" s="10"/>
      <c r="G93" s="43" t="s">
        <v>93</v>
      </c>
      <c r="H93" s="50">
        <v>1.562E-3</v>
      </c>
      <c r="I93" s="50">
        <v>9.7499999999999996E-4</v>
      </c>
      <c r="J93" s="51">
        <v>6.8700000000000011E-4</v>
      </c>
    </row>
    <row r="94" spans="1:13" s="13" customFormat="1" ht="18" customHeight="1" x14ac:dyDescent="0.25">
      <c r="A94" s="10">
        <v>2</v>
      </c>
      <c r="B94" s="64"/>
      <c r="C94" s="67"/>
      <c r="D94" s="64"/>
      <c r="E94" s="10">
        <v>209.24</v>
      </c>
      <c r="F94" s="10">
        <v>209.24</v>
      </c>
      <c r="G94" s="43" t="s">
        <v>87</v>
      </c>
      <c r="H94" s="50">
        <v>0.08</v>
      </c>
      <c r="I94" s="50">
        <v>2.0560000000000001E-3</v>
      </c>
      <c r="J94" s="51">
        <v>7.7304999999999999E-2</v>
      </c>
    </row>
    <row r="95" spans="1:13" s="13" customFormat="1" ht="18" customHeight="1" x14ac:dyDescent="0.25">
      <c r="A95" s="10">
        <v>3</v>
      </c>
      <c r="B95" s="64"/>
      <c r="C95" s="67"/>
      <c r="D95" s="64"/>
      <c r="E95" s="10">
        <v>341.86</v>
      </c>
      <c r="F95" s="10">
        <v>341.86</v>
      </c>
      <c r="G95" s="45" t="s">
        <v>92</v>
      </c>
      <c r="H95" s="50">
        <v>2.189E-3</v>
      </c>
      <c r="I95" s="50">
        <v>5.4100000000000003E-4</v>
      </c>
      <c r="J95" s="51">
        <v>1.4499999999999999E-3</v>
      </c>
    </row>
    <row r="96" spans="1:13" s="13" customFormat="1" ht="18" customHeight="1" x14ac:dyDescent="0.25">
      <c r="A96" s="10">
        <v>4</v>
      </c>
      <c r="B96" s="64"/>
      <c r="C96" s="67"/>
      <c r="D96" s="64"/>
      <c r="E96" s="10">
        <v>341.86</v>
      </c>
      <c r="F96" s="10">
        <v>341.86</v>
      </c>
      <c r="G96" s="45" t="s">
        <v>91</v>
      </c>
      <c r="H96" s="50">
        <v>5.3000000000000001E-5</v>
      </c>
      <c r="I96" s="50">
        <v>5.3000000000000001E-5</v>
      </c>
      <c r="J96" s="51">
        <v>0</v>
      </c>
    </row>
    <row r="97" spans="1:13" s="13" customFormat="1" ht="18" customHeight="1" x14ac:dyDescent="0.25">
      <c r="A97" s="10">
        <v>5</v>
      </c>
      <c r="B97" s="64"/>
      <c r="C97" s="67"/>
      <c r="D97" s="64"/>
      <c r="E97" s="52" t="s">
        <v>94</v>
      </c>
      <c r="F97" s="52" t="s">
        <v>94</v>
      </c>
      <c r="G97" s="43" t="s">
        <v>13</v>
      </c>
      <c r="H97" s="50">
        <v>2</v>
      </c>
      <c r="I97" s="50">
        <f>0.01647+0.005246+1.49416</f>
        <v>1.515876</v>
      </c>
      <c r="J97" s="51">
        <v>0.57384899999999983</v>
      </c>
    </row>
    <row r="98" spans="1:13" s="13" customFormat="1" ht="18" customHeight="1" x14ac:dyDescent="0.25">
      <c r="A98" s="10">
        <v>6</v>
      </c>
      <c r="B98" s="64"/>
      <c r="C98" s="67"/>
      <c r="D98" s="64"/>
      <c r="E98" s="10">
        <v>247.47</v>
      </c>
      <c r="F98" s="10">
        <v>247.47</v>
      </c>
      <c r="G98" s="43" t="s">
        <v>88</v>
      </c>
      <c r="H98" s="50">
        <v>0</v>
      </c>
      <c r="I98" s="50">
        <v>0</v>
      </c>
      <c r="J98" s="51">
        <v>0</v>
      </c>
    </row>
    <row r="99" spans="1:13" s="13" customFormat="1" ht="18" customHeight="1" x14ac:dyDescent="0.25">
      <c r="A99" s="10">
        <v>7</v>
      </c>
      <c r="B99" s="64"/>
      <c r="C99" s="67"/>
      <c r="D99" s="64"/>
      <c r="E99" s="10">
        <v>209.24</v>
      </c>
      <c r="F99" s="10">
        <v>209.24</v>
      </c>
      <c r="G99" s="43" t="s">
        <v>12</v>
      </c>
      <c r="H99" s="50">
        <v>0.06</v>
      </c>
      <c r="I99" s="50">
        <v>7.7992000000000006E-2</v>
      </c>
      <c r="J99" s="51">
        <v>1.7838E-2</v>
      </c>
    </row>
    <row r="100" spans="1:13" s="13" customFormat="1" ht="18" customHeight="1" x14ac:dyDescent="0.25">
      <c r="A100" s="10">
        <v>8</v>
      </c>
      <c r="B100" s="64"/>
      <c r="C100" s="67"/>
      <c r="D100" s="64"/>
      <c r="E100" s="10">
        <v>247.47</v>
      </c>
      <c r="F100" s="10">
        <v>247.47</v>
      </c>
      <c r="G100" s="43" t="s">
        <v>90</v>
      </c>
      <c r="H100" s="50">
        <v>5.3800000000000002E-3</v>
      </c>
      <c r="I100" s="50">
        <v>2.7680000000000001E-3</v>
      </c>
      <c r="J100" s="51">
        <v>2.6540000000000001E-3</v>
      </c>
    </row>
    <row r="101" spans="1:13" s="13" customFormat="1" ht="18" customHeight="1" x14ac:dyDescent="0.25">
      <c r="A101" s="10">
        <v>9</v>
      </c>
      <c r="B101" s="64"/>
      <c r="C101" s="67"/>
      <c r="D101" s="64"/>
      <c r="E101" s="10">
        <v>247.47</v>
      </c>
      <c r="F101" s="10">
        <v>247.47</v>
      </c>
      <c r="G101" s="44" t="s">
        <v>83</v>
      </c>
      <c r="H101" s="50">
        <v>1.5E-3</v>
      </c>
      <c r="I101" s="50">
        <v>1.5E-3</v>
      </c>
      <c r="J101" s="51">
        <v>0</v>
      </c>
    </row>
    <row r="102" spans="1:13" s="13" customFormat="1" ht="18" customHeight="1" x14ac:dyDescent="0.25">
      <c r="A102" s="10">
        <v>10</v>
      </c>
      <c r="B102" s="64"/>
      <c r="C102" s="67"/>
      <c r="D102" s="64"/>
      <c r="E102" s="54">
        <v>209.24</v>
      </c>
      <c r="F102" s="54">
        <v>209.24</v>
      </c>
      <c r="G102" s="44" t="s">
        <v>89</v>
      </c>
      <c r="H102" s="50">
        <v>0</v>
      </c>
      <c r="I102" s="50">
        <v>0</v>
      </c>
      <c r="J102" s="51">
        <v>0</v>
      </c>
    </row>
    <row r="103" spans="1:13" s="13" customFormat="1" ht="18" customHeight="1" x14ac:dyDescent="0.25">
      <c r="A103" s="10">
        <v>11</v>
      </c>
      <c r="B103" s="64"/>
      <c r="C103" s="67"/>
      <c r="D103" s="64"/>
      <c r="E103" s="54">
        <v>209.24</v>
      </c>
      <c r="F103" s="54">
        <v>209.24</v>
      </c>
      <c r="G103" s="43" t="s">
        <v>14</v>
      </c>
      <c r="H103" s="50">
        <v>0.17</v>
      </c>
      <c r="I103" s="50">
        <v>0.14096700000000001</v>
      </c>
      <c r="J103" s="51">
        <v>5.5570000000000064E-3</v>
      </c>
      <c r="L103" s="11"/>
      <c r="M103" s="12"/>
    </row>
    <row r="104" spans="1:13" s="13" customFormat="1" ht="18" customHeight="1" x14ac:dyDescent="0.25">
      <c r="A104" s="10">
        <v>12</v>
      </c>
      <c r="B104" s="65"/>
      <c r="C104" s="68"/>
      <c r="D104" s="65"/>
      <c r="E104" s="14">
        <v>304.77</v>
      </c>
      <c r="F104" s="14">
        <v>304.77</v>
      </c>
      <c r="G104" s="45" t="s">
        <v>8</v>
      </c>
      <c r="H104" s="50">
        <v>0.1</v>
      </c>
      <c r="I104" s="50">
        <v>0.16145000000000001</v>
      </c>
      <c r="J104" s="51">
        <v>-5.8710999999999985E-2</v>
      </c>
      <c r="L104" s="46">
        <f>SUM(H93:H104)</f>
        <v>2.4206840000000001</v>
      </c>
      <c r="M104" s="46">
        <f>SUM(I93:I104)</f>
        <v>1.9041780000000004</v>
      </c>
    </row>
    <row r="105" spans="1:13" s="6" customFormat="1" ht="17.25" customHeight="1" x14ac:dyDescent="0.2">
      <c r="A105" s="60" t="s">
        <v>69</v>
      </c>
      <c r="B105" s="61"/>
      <c r="C105" s="61"/>
      <c r="D105" s="61"/>
      <c r="E105" s="61"/>
      <c r="F105" s="61"/>
      <c r="G105" s="61"/>
      <c r="H105" s="61"/>
      <c r="I105" s="61"/>
      <c r="J105" s="62"/>
      <c r="K105" s="4"/>
      <c r="L105" s="55"/>
      <c r="M105" s="55"/>
    </row>
    <row r="106" spans="1:13" s="13" customFormat="1" ht="18" customHeight="1" x14ac:dyDescent="0.25">
      <c r="A106" s="10">
        <v>1</v>
      </c>
      <c r="B106" s="63" t="s">
        <v>23</v>
      </c>
      <c r="C106" s="66" t="s">
        <v>24</v>
      </c>
      <c r="D106" s="63" t="s">
        <v>25</v>
      </c>
      <c r="E106" s="10"/>
      <c r="F106" s="10"/>
      <c r="G106" s="43" t="s">
        <v>93</v>
      </c>
      <c r="H106" s="50">
        <v>1.562E-3</v>
      </c>
      <c r="I106" s="50">
        <v>8.7900000000000001E-4</v>
      </c>
      <c r="J106" s="51">
        <f>H106-I106</f>
        <v>6.8300000000000001E-4</v>
      </c>
    </row>
    <row r="107" spans="1:13" s="13" customFormat="1" ht="18" customHeight="1" x14ac:dyDescent="0.25">
      <c r="A107" s="10">
        <v>2</v>
      </c>
      <c r="B107" s="64"/>
      <c r="C107" s="67"/>
      <c r="D107" s="64"/>
      <c r="E107" s="10">
        <v>209.24</v>
      </c>
      <c r="F107" s="10">
        <v>209.24</v>
      </c>
      <c r="G107" s="43" t="s">
        <v>87</v>
      </c>
      <c r="H107" s="50">
        <v>8.5000000000000006E-2</v>
      </c>
      <c r="I107" s="50">
        <v>3.4880000000000002E-3</v>
      </c>
      <c r="J107" s="51">
        <f t="shared" ref="J107:J117" si="6">H107-I107</f>
        <v>8.1512000000000001E-2</v>
      </c>
    </row>
    <row r="108" spans="1:13" s="13" customFormat="1" ht="18" customHeight="1" x14ac:dyDescent="0.25">
      <c r="A108" s="10">
        <v>3</v>
      </c>
      <c r="B108" s="64"/>
      <c r="C108" s="67"/>
      <c r="D108" s="64"/>
      <c r="E108" s="10">
        <v>341.86</v>
      </c>
      <c r="F108" s="10">
        <v>341.86</v>
      </c>
      <c r="G108" s="45" t="s">
        <v>92</v>
      </c>
      <c r="H108" s="50">
        <v>2.189E-3</v>
      </c>
      <c r="I108" s="50">
        <v>5.3499999999999999E-4</v>
      </c>
      <c r="J108" s="51">
        <f t="shared" si="6"/>
        <v>1.6540000000000001E-3</v>
      </c>
    </row>
    <row r="109" spans="1:13" s="13" customFormat="1" ht="18" customHeight="1" x14ac:dyDescent="0.25">
      <c r="A109" s="10">
        <v>4</v>
      </c>
      <c r="B109" s="64"/>
      <c r="C109" s="67"/>
      <c r="D109" s="64"/>
      <c r="E109" s="10">
        <v>341.86</v>
      </c>
      <c r="F109" s="10">
        <v>341.86</v>
      </c>
      <c r="G109" s="45" t="s">
        <v>91</v>
      </c>
      <c r="H109" s="50">
        <v>5.3000000000000001E-5</v>
      </c>
      <c r="I109" s="50">
        <v>5.3000000000000001E-5</v>
      </c>
      <c r="J109" s="51">
        <f t="shared" si="6"/>
        <v>0</v>
      </c>
    </row>
    <row r="110" spans="1:13" s="13" customFormat="1" ht="18" customHeight="1" x14ac:dyDescent="0.25">
      <c r="A110" s="10">
        <v>5</v>
      </c>
      <c r="B110" s="64"/>
      <c r="C110" s="67"/>
      <c r="D110" s="64"/>
      <c r="E110" s="52" t="s">
        <v>94</v>
      </c>
      <c r="F110" s="52" t="s">
        <v>94</v>
      </c>
      <c r="G110" s="43" t="s">
        <v>13</v>
      </c>
      <c r="H110" s="50">
        <v>2</v>
      </c>
      <c r="I110" s="50">
        <f>0.00035+0.006961+1.52322</f>
        <v>1.5305310000000001</v>
      </c>
      <c r="J110" s="51">
        <f t="shared" si="6"/>
        <v>0.46946899999999991</v>
      </c>
    </row>
    <row r="111" spans="1:13" s="13" customFormat="1" ht="18" customHeight="1" x14ac:dyDescent="0.25">
      <c r="A111" s="10">
        <v>6</v>
      </c>
      <c r="B111" s="64"/>
      <c r="C111" s="67"/>
      <c r="D111" s="64"/>
      <c r="E111" s="10">
        <v>247.47</v>
      </c>
      <c r="F111" s="10">
        <v>247.47</v>
      </c>
      <c r="G111" s="43" t="s">
        <v>88</v>
      </c>
      <c r="H111" s="50">
        <v>0</v>
      </c>
      <c r="I111" s="50">
        <v>0</v>
      </c>
      <c r="J111" s="51">
        <f t="shared" si="6"/>
        <v>0</v>
      </c>
    </row>
    <row r="112" spans="1:13" s="13" customFormat="1" ht="18" customHeight="1" x14ac:dyDescent="0.25">
      <c r="A112" s="10">
        <v>7</v>
      </c>
      <c r="B112" s="64"/>
      <c r="C112" s="67"/>
      <c r="D112" s="64"/>
      <c r="E112" s="10">
        <v>209.24</v>
      </c>
      <c r="F112" s="10">
        <v>209.24</v>
      </c>
      <c r="G112" s="43" t="s">
        <v>12</v>
      </c>
      <c r="H112" s="50">
        <v>0.08</v>
      </c>
      <c r="I112" s="50">
        <v>9.4936999999999994E-2</v>
      </c>
      <c r="J112" s="51">
        <f t="shared" si="6"/>
        <v>-1.4936999999999992E-2</v>
      </c>
    </row>
    <row r="113" spans="1:13" s="13" customFormat="1" ht="18" customHeight="1" x14ac:dyDescent="0.25">
      <c r="A113" s="10">
        <v>8</v>
      </c>
      <c r="B113" s="64"/>
      <c r="C113" s="67"/>
      <c r="D113" s="64"/>
      <c r="E113" s="10">
        <v>247.47</v>
      </c>
      <c r="F113" s="10">
        <v>247.47</v>
      </c>
      <c r="G113" s="43" t="s">
        <v>90</v>
      </c>
      <c r="H113" s="50">
        <v>5.3800000000000002E-3</v>
      </c>
      <c r="I113" s="50">
        <v>2.797E-3</v>
      </c>
      <c r="J113" s="51">
        <f t="shared" si="6"/>
        <v>2.5830000000000002E-3</v>
      </c>
    </row>
    <row r="114" spans="1:13" s="13" customFormat="1" ht="18" customHeight="1" x14ac:dyDescent="0.25">
      <c r="A114" s="10">
        <v>9</v>
      </c>
      <c r="B114" s="64"/>
      <c r="C114" s="67"/>
      <c r="D114" s="64"/>
      <c r="E114" s="10">
        <v>247.47</v>
      </c>
      <c r="F114" s="10">
        <v>247.47</v>
      </c>
      <c r="G114" s="44" t="s">
        <v>83</v>
      </c>
      <c r="H114" s="50">
        <v>1.5E-3</v>
      </c>
      <c r="I114" s="50">
        <v>1.5E-3</v>
      </c>
      <c r="J114" s="51">
        <f t="shared" si="6"/>
        <v>0</v>
      </c>
    </row>
    <row r="115" spans="1:13" s="13" customFormat="1" ht="18" customHeight="1" x14ac:dyDescent="0.25">
      <c r="A115" s="10">
        <v>10</v>
      </c>
      <c r="B115" s="64"/>
      <c r="C115" s="67"/>
      <c r="D115" s="64"/>
      <c r="E115" s="54">
        <v>209.24</v>
      </c>
      <c r="F115" s="54">
        <v>209.24</v>
      </c>
      <c r="G115" s="44" t="s">
        <v>89</v>
      </c>
      <c r="H115" s="50">
        <v>0</v>
      </c>
      <c r="I115" s="50">
        <v>0</v>
      </c>
      <c r="J115" s="51">
        <f t="shared" si="6"/>
        <v>0</v>
      </c>
    </row>
    <row r="116" spans="1:13" s="13" customFormat="1" ht="18" customHeight="1" x14ac:dyDescent="0.25">
      <c r="A116" s="10">
        <v>11</v>
      </c>
      <c r="B116" s="64"/>
      <c r="C116" s="67"/>
      <c r="D116" s="64"/>
      <c r="E116" s="54">
        <v>209.24</v>
      </c>
      <c r="F116" s="54">
        <v>209.24</v>
      </c>
      <c r="G116" s="43" t="s">
        <v>14</v>
      </c>
      <c r="H116" s="50">
        <v>0.17499999999999999</v>
      </c>
      <c r="I116" s="50">
        <v>0.14968500000000001</v>
      </c>
      <c r="J116" s="51">
        <f t="shared" si="6"/>
        <v>2.5314999999999976E-2</v>
      </c>
      <c r="K116" s="11"/>
      <c r="L116" s="11"/>
      <c r="M116" s="12"/>
    </row>
    <row r="117" spans="1:13" s="13" customFormat="1" ht="18" customHeight="1" x14ac:dyDescent="0.25">
      <c r="A117" s="10">
        <v>12</v>
      </c>
      <c r="B117" s="65"/>
      <c r="C117" s="68"/>
      <c r="D117" s="65"/>
      <c r="E117" s="14">
        <v>304.77</v>
      </c>
      <c r="F117" s="14">
        <v>304.77</v>
      </c>
      <c r="G117" s="45" t="s">
        <v>8</v>
      </c>
      <c r="H117" s="50">
        <v>0.1</v>
      </c>
      <c r="I117" s="50">
        <v>0.119773</v>
      </c>
      <c r="J117" s="51">
        <f t="shared" si="6"/>
        <v>-1.9772999999999999E-2</v>
      </c>
      <c r="K117" s="56"/>
      <c r="L117" s="46">
        <f>SUM(H106:H117)</f>
        <v>2.4506840000000003</v>
      </c>
      <c r="M117" s="46">
        <f>SUM(I106:I117)</f>
        <v>1.9041780000000001</v>
      </c>
    </row>
    <row r="118" spans="1:13" s="6" customFormat="1" ht="17.25" customHeight="1" x14ac:dyDescent="0.2">
      <c r="A118" s="60" t="s">
        <v>70</v>
      </c>
      <c r="B118" s="61"/>
      <c r="C118" s="61"/>
      <c r="D118" s="61"/>
      <c r="E118" s="61"/>
      <c r="F118" s="61"/>
      <c r="G118" s="61"/>
      <c r="H118" s="61"/>
      <c r="I118" s="61"/>
      <c r="J118" s="62"/>
      <c r="K118" s="4"/>
      <c r="L118" s="55"/>
      <c r="M118" s="55"/>
    </row>
    <row r="119" spans="1:13" s="13" customFormat="1" ht="18" customHeight="1" x14ac:dyDescent="0.25">
      <c r="A119" s="10">
        <v>1</v>
      </c>
      <c r="B119" s="63" t="s">
        <v>23</v>
      </c>
      <c r="C119" s="66" t="s">
        <v>24</v>
      </c>
      <c r="D119" s="63" t="s">
        <v>25</v>
      </c>
      <c r="E119" s="10"/>
      <c r="F119" s="10"/>
      <c r="G119" s="43" t="s">
        <v>93</v>
      </c>
      <c r="H119" s="50">
        <v>1.5120000000000001E-3</v>
      </c>
      <c r="I119" s="50">
        <v>9.3300000000000002E-4</v>
      </c>
      <c r="J119" s="51">
        <f>H119-I119</f>
        <v>5.7900000000000009E-4</v>
      </c>
    </row>
    <row r="120" spans="1:13" s="13" customFormat="1" ht="18" customHeight="1" x14ac:dyDescent="0.25">
      <c r="A120" s="10">
        <v>2</v>
      </c>
      <c r="B120" s="64"/>
      <c r="C120" s="67"/>
      <c r="D120" s="64"/>
      <c r="E120" s="10">
        <v>209.24</v>
      </c>
      <c r="F120" s="10">
        <v>209.24</v>
      </c>
      <c r="G120" s="43" t="s">
        <v>87</v>
      </c>
      <c r="H120" s="50">
        <v>8.5000000000000006E-2</v>
      </c>
      <c r="I120" s="50">
        <v>1.1965E-2</v>
      </c>
      <c r="J120" s="51">
        <f t="shared" ref="J120:J130" si="7">H120-I120</f>
        <v>7.3035000000000003E-2</v>
      </c>
    </row>
    <row r="121" spans="1:13" s="13" customFormat="1" ht="18" customHeight="1" x14ac:dyDescent="0.25">
      <c r="A121" s="10">
        <v>3</v>
      </c>
      <c r="B121" s="64"/>
      <c r="C121" s="67"/>
      <c r="D121" s="64"/>
      <c r="E121" s="10">
        <v>341.86</v>
      </c>
      <c r="F121" s="10">
        <v>341.86</v>
      </c>
      <c r="G121" s="45" t="s">
        <v>92</v>
      </c>
      <c r="H121" s="50">
        <v>2.2279999999999999E-3</v>
      </c>
      <c r="I121" s="50">
        <v>1.07E-3</v>
      </c>
      <c r="J121" s="51">
        <f t="shared" si="7"/>
        <v>1.158E-3</v>
      </c>
    </row>
    <row r="122" spans="1:13" s="13" customFormat="1" ht="18" customHeight="1" x14ac:dyDescent="0.25">
      <c r="A122" s="10">
        <v>4</v>
      </c>
      <c r="B122" s="64"/>
      <c r="C122" s="67"/>
      <c r="D122" s="64"/>
      <c r="E122" s="10">
        <v>341.86</v>
      </c>
      <c r="F122" s="10">
        <v>341.86</v>
      </c>
      <c r="G122" s="45" t="s">
        <v>91</v>
      </c>
      <c r="H122" s="50">
        <v>5.3000000000000001E-5</v>
      </c>
      <c r="I122" s="50">
        <v>5.3000000000000001E-5</v>
      </c>
      <c r="J122" s="51">
        <f t="shared" si="7"/>
        <v>0</v>
      </c>
    </row>
    <row r="123" spans="1:13" s="13" customFormat="1" ht="18" customHeight="1" x14ac:dyDescent="0.25">
      <c r="A123" s="10">
        <v>5</v>
      </c>
      <c r="B123" s="64"/>
      <c r="C123" s="67"/>
      <c r="D123" s="64"/>
      <c r="E123" s="52" t="s">
        <v>94</v>
      </c>
      <c r="F123" s="52" t="s">
        <v>94</v>
      </c>
      <c r="G123" s="43" t="s">
        <v>13</v>
      </c>
      <c r="H123" s="50">
        <v>3.5</v>
      </c>
      <c r="I123" s="50">
        <f>0.001773+0.009382+1.68735+0.61697</f>
        <v>2.3154750000000002</v>
      </c>
      <c r="J123" s="51">
        <f t="shared" si="7"/>
        <v>1.1845249999999998</v>
      </c>
    </row>
    <row r="124" spans="1:13" s="13" customFormat="1" ht="18" customHeight="1" x14ac:dyDescent="0.25">
      <c r="A124" s="10">
        <v>6</v>
      </c>
      <c r="B124" s="64"/>
      <c r="C124" s="67"/>
      <c r="D124" s="64"/>
      <c r="E124" s="10">
        <v>247.47</v>
      </c>
      <c r="F124" s="10">
        <v>247.47</v>
      </c>
      <c r="G124" s="43" t="s">
        <v>88</v>
      </c>
      <c r="H124" s="50">
        <v>0</v>
      </c>
      <c r="I124" s="50">
        <v>0</v>
      </c>
      <c r="J124" s="51">
        <f t="shared" si="7"/>
        <v>0</v>
      </c>
    </row>
    <row r="125" spans="1:13" s="13" customFormat="1" ht="18" customHeight="1" x14ac:dyDescent="0.25">
      <c r="A125" s="10">
        <v>7</v>
      </c>
      <c r="B125" s="64"/>
      <c r="C125" s="67"/>
      <c r="D125" s="64"/>
      <c r="E125" s="10">
        <v>209.24</v>
      </c>
      <c r="F125" s="10">
        <v>209.24</v>
      </c>
      <c r="G125" s="43" t="s">
        <v>12</v>
      </c>
      <c r="H125" s="50">
        <v>8.5000000000000006E-2</v>
      </c>
      <c r="I125" s="50">
        <v>6.5576999999999996E-2</v>
      </c>
      <c r="J125" s="51">
        <f t="shared" si="7"/>
        <v>1.942300000000001E-2</v>
      </c>
    </row>
    <row r="126" spans="1:13" s="13" customFormat="1" ht="18" customHeight="1" x14ac:dyDescent="0.25">
      <c r="A126" s="10">
        <v>8</v>
      </c>
      <c r="B126" s="64"/>
      <c r="C126" s="67"/>
      <c r="D126" s="64"/>
      <c r="E126" s="10">
        <v>247.47</v>
      </c>
      <c r="F126" s="10">
        <v>247.47</v>
      </c>
      <c r="G126" s="43" t="s">
        <v>90</v>
      </c>
      <c r="H126" s="50">
        <v>6.3800000000000003E-3</v>
      </c>
      <c r="I126" s="50">
        <v>2.908E-3</v>
      </c>
      <c r="J126" s="51">
        <f t="shared" si="7"/>
        <v>3.4720000000000003E-3</v>
      </c>
    </row>
    <row r="127" spans="1:13" s="13" customFormat="1" ht="18" customHeight="1" x14ac:dyDescent="0.25">
      <c r="A127" s="10">
        <v>9</v>
      </c>
      <c r="B127" s="64"/>
      <c r="C127" s="67"/>
      <c r="D127" s="64"/>
      <c r="E127" s="10">
        <v>247.47</v>
      </c>
      <c r="F127" s="10">
        <v>247.47</v>
      </c>
      <c r="G127" s="44" t="s">
        <v>83</v>
      </c>
      <c r="H127" s="50">
        <v>1.5E-3</v>
      </c>
      <c r="I127" s="50">
        <v>1.5E-3</v>
      </c>
      <c r="J127" s="51">
        <f t="shared" si="7"/>
        <v>0</v>
      </c>
    </row>
    <row r="128" spans="1:13" s="13" customFormat="1" ht="18" customHeight="1" x14ac:dyDescent="0.25">
      <c r="A128" s="10">
        <v>10</v>
      </c>
      <c r="B128" s="64"/>
      <c r="C128" s="67"/>
      <c r="D128" s="64"/>
      <c r="E128" s="54">
        <v>209.24</v>
      </c>
      <c r="F128" s="54">
        <v>209.24</v>
      </c>
      <c r="G128" s="44" t="s">
        <v>89</v>
      </c>
      <c r="H128" s="50">
        <v>8.4180000000000005E-2</v>
      </c>
      <c r="I128" s="50">
        <v>6.1461000000000002E-2</v>
      </c>
      <c r="J128" s="51">
        <f t="shared" si="7"/>
        <v>2.2719000000000003E-2</v>
      </c>
    </row>
    <row r="129" spans="1:13" s="13" customFormat="1" ht="18" customHeight="1" x14ac:dyDescent="0.25">
      <c r="A129" s="10">
        <v>11</v>
      </c>
      <c r="B129" s="64"/>
      <c r="C129" s="67"/>
      <c r="D129" s="64"/>
      <c r="E129" s="54">
        <v>209.24</v>
      </c>
      <c r="F129" s="54">
        <v>209.24</v>
      </c>
      <c r="G129" s="43" t="s">
        <v>14</v>
      </c>
      <c r="H129" s="50">
        <v>0.309</v>
      </c>
      <c r="I129" s="50">
        <v>0.174481</v>
      </c>
      <c r="J129" s="51">
        <f t="shared" si="7"/>
        <v>0.134519</v>
      </c>
      <c r="K129" s="11"/>
      <c r="L129" s="11"/>
      <c r="M129" s="12"/>
    </row>
    <row r="130" spans="1:13" s="13" customFormat="1" ht="18" customHeight="1" x14ac:dyDescent="0.25">
      <c r="A130" s="10">
        <v>12</v>
      </c>
      <c r="B130" s="65"/>
      <c r="C130" s="68"/>
      <c r="D130" s="65"/>
      <c r="E130" s="14">
        <v>304.77</v>
      </c>
      <c r="F130" s="14">
        <v>304.77</v>
      </c>
      <c r="G130" s="45" t="s">
        <v>8</v>
      </c>
      <c r="H130" s="50">
        <v>0.15</v>
      </c>
      <c r="I130" s="50">
        <v>0.186725</v>
      </c>
      <c r="J130" s="51">
        <f t="shared" si="7"/>
        <v>-3.6725000000000008E-2</v>
      </c>
      <c r="K130" s="56"/>
      <c r="L130" s="58">
        <f>SUM(H119:H130)</f>
        <v>4.2248530000000004</v>
      </c>
      <c r="M130" s="58">
        <f>SUM(I119:I130)</f>
        <v>2.8221480000000003</v>
      </c>
    </row>
    <row r="131" spans="1:13" s="6" customFormat="1" ht="17.25" customHeight="1" x14ac:dyDescent="0.2">
      <c r="A131" s="60" t="s">
        <v>71</v>
      </c>
      <c r="B131" s="61"/>
      <c r="C131" s="61"/>
      <c r="D131" s="61"/>
      <c r="E131" s="61"/>
      <c r="F131" s="61"/>
      <c r="G131" s="61"/>
      <c r="H131" s="61"/>
      <c r="I131" s="61"/>
      <c r="J131" s="62"/>
      <c r="K131" s="4"/>
      <c r="L131" s="55"/>
      <c r="M131" s="55"/>
    </row>
    <row r="132" spans="1:13" s="13" customFormat="1" ht="18" customHeight="1" x14ac:dyDescent="0.25">
      <c r="A132" s="10">
        <v>1</v>
      </c>
      <c r="B132" s="63" t="s">
        <v>23</v>
      </c>
      <c r="C132" s="66" t="s">
        <v>24</v>
      </c>
      <c r="D132" s="63" t="s">
        <v>25</v>
      </c>
      <c r="E132" s="10"/>
      <c r="F132" s="10"/>
      <c r="G132" s="43" t="s">
        <v>93</v>
      </c>
      <c r="H132" s="50">
        <v>0</v>
      </c>
      <c r="I132" s="50">
        <v>0</v>
      </c>
      <c r="J132" s="51">
        <f>H132-I132</f>
        <v>0</v>
      </c>
    </row>
    <row r="133" spans="1:13" s="13" customFormat="1" ht="18" customHeight="1" x14ac:dyDescent="0.25">
      <c r="A133" s="10">
        <v>2</v>
      </c>
      <c r="B133" s="64"/>
      <c r="C133" s="67"/>
      <c r="D133" s="64"/>
      <c r="E133" s="10">
        <v>209.24</v>
      </c>
      <c r="F133" s="10">
        <v>209.24</v>
      </c>
      <c r="G133" s="43" t="s">
        <v>87</v>
      </c>
      <c r="H133" s="50">
        <v>0</v>
      </c>
      <c r="I133" s="50">
        <v>0</v>
      </c>
      <c r="J133" s="51">
        <f t="shared" ref="J133:J143" si="8">H133-I133</f>
        <v>0</v>
      </c>
    </row>
    <row r="134" spans="1:13" s="13" customFormat="1" ht="18" customHeight="1" x14ac:dyDescent="0.25">
      <c r="A134" s="10">
        <v>3</v>
      </c>
      <c r="B134" s="64"/>
      <c r="C134" s="67"/>
      <c r="D134" s="64"/>
      <c r="E134" s="10">
        <v>341.86</v>
      </c>
      <c r="F134" s="10">
        <v>341.86</v>
      </c>
      <c r="G134" s="45" t="s">
        <v>92</v>
      </c>
      <c r="H134" s="50">
        <v>0</v>
      </c>
      <c r="I134" s="50">
        <v>0</v>
      </c>
      <c r="J134" s="51">
        <f t="shared" si="8"/>
        <v>0</v>
      </c>
    </row>
    <row r="135" spans="1:13" s="13" customFormat="1" ht="18" customHeight="1" x14ac:dyDescent="0.25">
      <c r="A135" s="10">
        <v>4</v>
      </c>
      <c r="B135" s="64"/>
      <c r="C135" s="67"/>
      <c r="D135" s="64"/>
      <c r="E135" s="10">
        <v>341.86</v>
      </c>
      <c r="F135" s="10">
        <v>341.86</v>
      </c>
      <c r="G135" s="45" t="s">
        <v>91</v>
      </c>
      <c r="H135" s="50">
        <v>0</v>
      </c>
      <c r="I135" s="50">
        <v>0</v>
      </c>
      <c r="J135" s="51">
        <f t="shared" si="8"/>
        <v>0</v>
      </c>
    </row>
    <row r="136" spans="1:13" s="13" customFormat="1" ht="18" customHeight="1" x14ac:dyDescent="0.25">
      <c r="A136" s="10">
        <v>5</v>
      </c>
      <c r="B136" s="64"/>
      <c r="C136" s="67"/>
      <c r="D136" s="64"/>
      <c r="E136" s="52" t="s">
        <v>94</v>
      </c>
      <c r="F136" s="52" t="s">
        <v>94</v>
      </c>
      <c r="G136" s="43" t="s">
        <v>13</v>
      </c>
      <c r="H136" s="50">
        <v>0</v>
      </c>
      <c r="I136" s="50">
        <v>0</v>
      </c>
      <c r="J136" s="51">
        <f t="shared" si="8"/>
        <v>0</v>
      </c>
    </row>
    <row r="137" spans="1:13" s="13" customFormat="1" ht="18" customHeight="1" x14ac:dyDescent="0.25">
      <c r="A137" s="10">
        <v>6</v>
      </c>
      <c r="B137" s="64"/>
      <c r="C137" s="67"/>
      <c r="D137" s="64"/>
      <c r="E137" s="10">
        <v>247.47</v>
      </c>
      <c r="F137" s="10">
        <v>247.47</v>
      </c>
      <c r="G137" s="43" t="s">
        <v>88</v>
      </c>
      <c r="H137" s="50">
        <v>0</v>
      </c>
      <c r="I137" s="50">
        <v>0</v>
      </c>
      <c r="J137" s="51">
        <f t="shared" si="8"/>
        <v>0</v>
      </c>
    </row>
    <row r="138" spans="1:13" s="13" customFormat="1" ht="18" customHeight="1" x14ac:dyDescent="0.25">
      <c r="A138" s="10">
        <v>7</v>
      </c>
      <c r="B138" s="64"/>
      <c r="C138" s="67"/>
      <c r="D138" s="64"/>
      <c r="E138" s="10">
        <v>209.24</v>
      </c>
      <c r="F138" s="10">
        <v>209.24</v>
      </c>
      <c r="G138" s="43" t="s">
        <v>12</v>
      </c>
      <c r="H138" s="50">
        <v>0</v>
      </c>
      <c r="I138" s="50">
        <v>0</v>
      </c>
      <c r="J138" s="51">
        <f t="shared" si="8"/>
        <v>0</v>
      </c>
    </row>
    <row r="139" spans="1:13" s="13" customFormat="1" ht="18" customHeight="1" x14ac:dyDescent="0.25">
      <c r="A139" s="10">
        <v>8</v>
      </c>
      <c r="B139" s="64"/>
      <c r="C139" s="67"/>
      <c r="D139" s="64"/>
      <c r="E139" s="10">
        <v>247.47</v>
      </c>
      <c r="F139" s="10">
        <v>247.47</v>
      </c>
      <c r="G139" s="43" t="s">
        <v>90</v>
      </c>
      <c r="H139" s="50">
        <v>0</v>
      </c>
      <c r="I139" s="50">
        <v>0</v>
      </c>
      <c r="J139" s="51">
        <f t="shared" si="8"/>
        <v>0</v>
      </c>
    </row>
    <row r="140" spans="1:13" s="13" customFormat="1" ht="18" customHeight="1" x14ac:dyDescent="0.25">
      <c r="A140" s="10">
        <v>9</v>
      </c>
      <c r="B140" s="64"/>
      <c r="C140" s="67"/>
      <c r="D140" s="64"/>
      <c r="E140" s="10">
        <v>247.47</v>
      </c>
      <c r="F140" s="10">
        <v>247.47</v>
      </c>
      <c r="G140" s="44" t="s">
        <v>83</v>
      </c>
      <c r="H140" s="50">
        <v>0</v>
      </c>
      <c r="I140" s="50">
        <v>0</v>
      </c>
      <c r="J140" s="51">
        <f t="shared" si="8"/>
        <v>0</v>
      </c>
    </row>
    <row r="141" spans="1:13" s="13" customFormat="1" ht="18" customHeight="1" x14ac:dyDescent="0.25">
      <c r="A141" s="10">
        <v>10</v>
      </c>
      <c r="B141" s="64"/>
      <c r="C141" s="67"/>
      <c r="D141" s="64"/>
      <c r="E141" s="54">
        <v>209.24</v>
      </c>
      <c r="F141" s="54">
        <v>209.24</v>
      </c>
      <c r="G141" s="44" t="s">
        <v>89</v>
      </c>
      <c r="H141" s="50">
        <v>0</v>
      </c>
      <c r="I141" s="50">
        <v>0</v>
      </c>
      <c r="J141" s="51">
        <f t="shared" si="8"/>
        <v>0</v>
      </c>
    </row>
    <row r="142" spans="1:13" s="13" customFormat="1" ht="18" customHeight="1" x14ac:dyDescent="0.25">
      <c r="A142" s="10">
        <v>11</v>
      </c>
      <c r="B142" s="64"/>
      <c r="C142" s="67"/>
      <c r="D142" s="64"/>
      <c r="E142" s="54">
        <v>209.24</v>
      </c>
      <c r="F142" s="54">
        <v>209.24</v>
      </c>
      <c r="G142" s="43" t="s">
        <v>14</v>
      </c>
      <c r="H142" s="50">
        <v>0</v>
      </c>
      <c r="I142" s="50">
        <v>0</v>
      </c>
      <c r="J142" s="51">
        <f t="shared" si="8"/>
        <v>0</v>
      </c>
      <c r="K142" s="11"/>
      <c r="L142" s="11"/>
      <c r="M142" s="12"/>
    </row>
    <row r="143" spans="1:13" s="13" customFormat="1" ht="18" customHeight="1" x14ac:dyDescent="0.25">
      <c r="A143" s="10">
        <v>12</v>
      </c>
      <c r="B143" s="65"/>
      <c r="C143" s="68"/>
      <c r="D143" s="65"/>
      <c r="E143" s="14">
        <v>304.77</v>
      </c>
      <c r="F143" s="14">
        <v>304.77</v>
      </c>
      <c r="G143" s="45" t="s">
        <v>8</v>
      </c>
      <c r="H143" s="50">
        <v>0</v>
      </c>
      <c r="I143" s="50">
        <v>0</v>
      </c>
      <c r="J143" s="51">
        <f t="shared" si="8"/>
        <v>0</v>
      </c>
      <c r="K143" s="56"/>
      <c r="L143" s="58">
        <f>SUM(H132:H143)</f>
        <v>0</v>
      </c>
      <c r="M143" s="58">
        <f>SUM(I132:I143)</f>
        <v>0</v>
      </c>
    </row>
    <row r="144" spans="1:13" s="6" customFormat="1" ht="17.25" customHeight="1" x14ac:dyDescent="0.2">
      <c r="A144" s="60" t="s">
        <v>72</v>
      </c>
      <c r="B144" s="61"/>
      <c r="C144" s="61"/>
      <c r="D144" s="61"/>
      <c r="E144" s="61"/>
      <c r="F144" s="61"/>
      <c r="G144" s="61"/>
      <c r="H144" s="61"/>
      <c r="I144" s="61"/>
      <c r="J144" s="62"/>
      <c r="K144" s="4"/>
      <c r="L144" s="55"/>
      <c r="M144" s="55"/>
    </row>
    <row r="145" spans="1:13" s="13" customFormat="1" ht="18" customHeight="1" x14ac:dyDescent="0.25">
      <c r="A145" s="10">
        <v>1</v>
      </c>
      <c r="B145" s="63" t="s">
        <v>23</v>
      </c>
      <c r="C145" s="66" t="s">
        <v>24</v>
      </c>
      <c r="D145" s="63" t="s">
        <v>25</v>
      </c>
      <c r="E145" s="10"/>
      <c r="F145" s="10"/>
      <c r="G145" s="43" t="s">
        <v>93</v>
      </c>
      <c r="H145" s="50">
        <v>0</v>
      </c>
      <c r="I145" s="50">
        <v>0</v>
      </c>
      <c r="J145" s="51">
        <f>H145-I145</f>
        <v>0</v>
      </c>
    </row>
    <row r="146" spans="1:13" s="13" customFormat="1" ht="18" customHeight="1" x14ac:dyDescent="0.25">
      <c r="A146" s="10">
        <v>2</v>
      </c>
      <c r="B146" s="64"/>
      <c r="C146" s="67"/>
      <c r="D146" s="64"/>
      <c r="E146" s="10">
        <v>209.24</v>
      </c>
      <c r="F146" s="10">
        <v>209.24</v>
      </c>
      <c r="G146" s="43" t="s">
        <v>87</v>
      </c>
      <c r="H146" s="50">
        <v>0</v>
      </c>
      <c r="I146" s="50">
        <v>0</v>
      </c>
      <c r="J146" s="51">
        <f t="shared" ref="J146:J156" si="9">H146-I146</f>
        <v>0</v>
      </c>
    </row>
    <row r="147" spans="1:13" s="13" customFormat="1" ht="18" customHeight="1" x14ac:dyDescent="0.25">
      <c r="A147" s="10">
        <v>3</v>
      </c>
      <c r="B147" s="64"/>
      <c r="C147" s="67"/>
      <c r="D147" s="64"/>
      <c r="E147" s="10">
        <v>341.86</v>
      </c>
      <c r="F147" s="10">
        <v>341.86</v>
      </c>
      <c r="G147" s="45" t="s">
        <v>92</v>
      </c>
      <c r="H147" s="50">
        <v>0</v>
      </c>
      <c r="I147" s="50">
        <v>0</v>
      </c>
      <c r="J147" s="51">
        <f t="shared" si="9"/>
        <v>0</v>
      </c>
    </row>
    <row r="148" spans="1:13" s="13" customFormat="1" ht="18" customHeight="1" x14ac:dyDescent="0.25">
      <c r="A148" s="10">
        <v>4</v>
      </c>
      <c r="B148" s="64"/>
      <c r="C148" s="67"/>
      <c r="D148" s="64"/>
      <c r="E148" s="10">
        <v>341.86</v>
      </c>
      <c r="F148" s="10">
        <v>341.86</v>
      </c>
      <c r="G148" s="45" t="s">
        <v>91</v>
      </c>
      <c r="H148" s="50">
        <v>0</v>
      </c>
      <c r="I148" s="50">
        <v>0</v>
      </c>
      <c r="J148" s="51">
        <f t="shared" si="9"/>
        <v>0</v>
      </c>
    </row>
    <row r="149" spans="1:13" s="13" customFormat="1" ht="18" customHeight="1" x14ac:dyDescent="0.25">
      <c r="A149" s="10">
        <v>5</v>
      </c>
      <c r="B149" s="64"/>
      <c r="C149" s="67"/>
      <c r="D149" s="64"/>
      <c r="E149" s="52" t="s">
        <v>94</v>
      </c>
      <c r="F149" s="52" t="s">
        <v>94</v>
      </c>
      <c r="G149" s="43" t="s">
        <v>13</v>
      </c>
      <c r="H149" s="50">
        <v>0</v>
      </c>
      <c r="I149" s="50">
        <v>0</v>
      </c>
      <c r="J149" s="51">
        <f t="shared" si="9"/>
        <v>0</v>
      </c>
    </row>
    <row r="150" spans="1:13" s="13" customFormat="1" ht="18" customHeight="1" x14ac:dyDescent="0.25">
      <c r="A150" s="10">
        <v>6</v>
      </c>
      <c r="B150" s="64"/>
      <c r="C150" s="67"/>
      <c r="D150" s="64"/>
      <c r="E150" s="10">
        <v>247.47</v>
      </c>
      <c r="F150" s="10">
        <v>247.47</v>
      </c>
      <c r="G150" s="43" t="s">
        <v>88</v>
      </c>
      <c r="H150" s="50">
        <v>0</v>
      </c>
      <c r="I150" s="50">
        <v>0</v>
      </c>
      <c r="J150" s="51">
        <f t="shared" si="9"/>
        <v>0</v>
      </c>
    </row>
    <row r="151" spans="1:13" s="13" customFormat="1" ht="18" customHeight="1" x14ac:dyDescent="0.25">
      <c r="A151" s="10">
        <v>7</v>
      </c>
      <c r="B151" s="64"/>
      <c r="C151" s="67"/>
      <c r="D151" s="64"/>
      <c r="E151" s="10">
        <v>209.24</v>
      </c>
      <c r="F151" s="10">
        <v>209.24</v>
      </c>
      <c r="G151" s="43" t="s">
        <v>12</v>
      </c>
      <c r="H151" s="50">
        <v>0</v>
      </c>
      <c r="I151" s="50">
        <v>0</v>
      </c>
      <c r="J151" s="51">
        <f t="shared" si="9"/>
        <v>0</v>
      </c>
    </row>
    <row r="152" spans="1:13" s="13" customFormat="1" ht="18" customHeight="1" x14ac:dyDescent="0.25">
      <c r="A152" s="10">
        <v>8</v>
      </c>
      <c r="B152" s="64"/>
      <c r="C152" s="67"/>
      <c r="D152" s="64"/>
      <c r="E152" s="10">
        <v>247.47</v>
      </c>
      <c r="F152" s="10">
        <v>247.47</v>
      </c>
      <c r="G152" s="43" t="s">
        <v>90</v>
      </c>
      <c r="H152" s="50">
        <v>0</v>
      </c>
      <c r="I152" s="50">
        <v>0</v>
      </c>
      <c r="J152" s="51">
        <f t="shared" si="9"/>
        <v>0</v>
      </c>
    </row>
    <row r="153" spans="1:13" s="13" customFormat="1" ht="18" customHeight="1" x14ac:dyDescent="0.25">
      <c r="A153" s="10">
        <v>9</v>
      </c>
      <c r="B153" s="64"/>
      <c r="C153" s="67"/>
      <c r="D153" s="64"/>
      <c r="E153" s="10">
        <v>247.47</v>
      </c>
      <c r="F153" s="10">
        <v>247.47</v>
      </c>
      <c r="G153" s="44" t="s">
        <v>83</v>
      </c>
      <c r="H153" s="50">
        <v>0</v>
      </c>
      <c r="I153" s="50">
        <v>0</v>
      </c>
      <c r="J153" s="51">
        <f t="shared" si="9"/>
        <v>0</v>
      </c>
    </row>
    <row r="154" spans="1:13" s="13" customFormat="1" ht="30" customHeight="1" x14ac:dyDescent="0.25">
      <c r="A154" s="10">
        <v>10</v>
      </c>
      <c r="B154" s="64"/>
      <c r="C154" s="67"/>
      <c r="D154" s="64"/>
      <c r="E154" s="54">
        <v>209.24</v>
      </c>
      <c r="F154" s="54">
        <v>209.24</v>
      </c>
      <c r="G154" s="44" t="s">
        <v>89</v>
      </c>
      <c r="H154" s="50">
        <v>0</v>
      </c>
      <c r="I154" s="50">
        <v>0</v>
      </c>
      <c r="J154" s="51">
        <f t="shared" si="9"/>
        <v>0</v>
      </c>
    </row>
    <row r="155" spans="1:13" s="13" customFormat="1" ht="18" customHeight="1" x14ac:dyDescent="0.25">
      <c r="A155" s="10">
        <v>11</v>
      </c>
      <c r="B155" s="64"/>
      <c r="C155" s="67"/>
      <c r="D155" s="64"/>
      <c r="E155" s="54">
        <v>209.24</v>
      </c>
      <c r="F155" s="54">
        <v>209.24</v>
      </c>
      <c r="G155" s="43" t="s">
        <v>14</v>
      </c>
      <c r="H155" s="50">
        <v>0</v>
      </c>
      <c r="I155" s="50">
        <v>0</v>
      </c>
      <c r="J155" s="51">
        <f t="shared" si="9"/>
        <v>0</v>
      </c>
      <c r="K155" s="11"/>
      <c r="L155" s="11"/>
      <c r="M155" s="12"/>
    </row>
    <row r="156" spans="1:13" s="13" customFormat="1" ht="18" customHeight="1" x14ac:dyDescent="0.25">
      <c r="A156" s="10">
        <v>12</v>
      </c>
      <c r="B156" s="65"/>
      <c r="C156" s="68"/>
      <c r="D156" s="65"/>
      <c r="E156" s="14">
        <v>304.77</v>
      </c>
      <c r="F156" s="14">
        <v>304.77</v>
      </c>
      <c r="G156" s="45" t="s">
        <v>8</v>
      </c>
      <c r="H156" s="50">
        <v>0</v>
      </c>
      <c r="I156" s="50">
        <v>0</v>
      </c>
      <c r="J156" s="51">
        <f t="shared" si="9"/>
        <v>0</v>
      </c>
      <c r="K156" s="56"/>
      <c r="L156" s="58">
        <f>SUM(H145:H156)</f>
        <v>0</v>
      </c>
      <c r="M156" s="58">
        <f>SUM(I145:I156)</f>
        <v>0</v>
      </c>
    </row>
    <row r="157" spans="1:13" s="6" customFormat="1" ht="17.25" customHeight="1" x14ac:dyDescent="0.2">
      <c r="A157" s="60" t="s">
        <v>73</v>
      </c>
      <c r="B157" s="61"/>
      <c r="C157" s="61"/>
      <c r="D157" s="61"/>
      <c r="E157" s="61"/>
      <c r="F157" s="61"/>
      <c r="G157" s="61"/>
      <c r="H157" s="61"/>
      <c r="I157" s="61"/>
      <c r="J157" s="62"/>
      <c r="K157" s="4"/>
      <c r="L157" s="55"/>
      <c r="M157" s="55"/>
    </row>
    <row r="158" spans="1:13" s="13" customFormat="1" ht="18" customHeight="1" x14ac:dyDescent="0.25">
      <c r="A158" s="10">
        <v>1</v>
      </c>
      <c r="B158" s="63" t="s">
        <v>23</v>
      </c>
      <c r="C158" s="66" t="s">
        <v>24</v>
      </c>
      <c r="D158" s="63" t="s">
        <v>25</v>
      </c>
      <c r="E158" s="10"/>
      <c r="F158" s="10"/>
      <c r="G158" s="43" t="s">
        <v>93</v>
      </c>
      <c r="H158" s="50">
        <v>0</v>
      </c>
      <c r="I158" s="50">
        <v>0</v>
      </c>
      <c r="J158" s="51">
        <f>H158-I158</f>
        <v>0</v>
      </c>
    </row>
    <row r="159" spans="1:13" s="13" customFormat="1" ht="18" customHeight="1" x14ac:dyDescent="0.25">
      <c r="A159" s="10">
        <v>2</v>
      </c>
      <c r="B159" s="64"/>
      <c r="C159" s="67"/>
      <c r="D159" s="64"/>
      <c r="E159" s="10">
        <v>209.24</v>
      </c>
      <c r="F159" s="10">
        <v>209.24</v>
      </c>
      <c r="G159" s="43" t="s">
        <v>87</v>
      </c>
      <c r="H159" s="50">
        <v>0</v>
      </c>
      <c r="I159" s="50">
        <v>0</v>
      </c>
      <c r="J159" s="51">
        <f t="shared" ref="J159:J169" si="10">H159-I159</f>
        <v>0</v>
      </c>
    </row>
    <row r="160" spans="1:13" s="13" customFormat="1" ht="18" customHeight="1" x14ac:dyDescent="0.25">
      <c r="A160" s="10">
        <v>3</v>
      </c>
      <c r="B160" s="64"/>
      <c r="C160" s="67"/>
      <c r="D160" s="64"/>
      <c r="E160" s="10">
        <v>341.86</v>
      </c>
      <c r="F160" s="10">
        <v>341.86</v>
      </c>
      <c r="G160" s="45" t="s">
        <v>92</v>
      </c>
      <c r="H160" s="50">
        <v>0</v>
      </c>
      <c r="I160" s="50">
        <v>0</v>
      </c>
      <c r="J160" s="51">
        <f t="shared" si="10"/>
        <v>0</v>
      </c>
    </row>
    <row r="161" spans="1:13" s="13" customFormat="1" ht="18" customHeight="1" x14ac:dyDescent="0.25">
      <c r="A161" s="10">
        <v>4</v>
      </c>
      <c r="B161" s="64"/>
      <c r="C161" s="67"/>
      <c r="D161" s="64"/>
      <c r="E161" s="10">
        <v>341.86</v>
      </c>
      <c r="F161" s="10">
        <v>341.86</v>
      </c>
      <c r="G161" s="45" t="s">
        <v>91</v>
      </c>
      <c r="H161" s="50">
        <v>0</v>
      </c>
      <c r="I161" s="50">
        <v>0</v>
      </c>
      <c r="J161" s="51">
        <f t="shared" si="10"/>
        <v>0</v>
      </c>
    </row>
    <row r="162" spans="1:13" s="13" customFormat="1" ht="18" customHeight="1" x14ac:dyDescent="0.25">
      <c r="A162" s="10">
        <v>5</v>
      </c>
      <c r="B162" s="64"/>
      <c r="C162" s="67"/>
      <c r="D162" s="64"/>
      <c r="E162" s="52" t="s">
        <v>94</v>
      </c>
      <c r="F162" s="52" t="s">
        <v>94</v>
      </c>
      <c r="G162" s="43" t="s">
        <v>13</v>
      </c>
      <c r="H162" s="50">
        <v>0</v>
      </c>
      <c r="I162" s="50">
        <v>0</v>
      </c>
      <c r="J162" s="51">
        <f t="shared" si="10"/>
        <v>0</v>
      </c>
    </row>
    <row r="163" spans="1:13" s="13" customFormat="1" ht="18" customHeight="1" x14ac:dyDescent="0.25">
      <c r="A163" s="10">
        <v>6</v>
      </c>
      <c r="B163" s="64"/>
      <c r="C163" s="67"/>
      <c r="D163" s="64"/>
      <c r="E163" s="10">
        <v>247.47</v>
      </c>
      <c r="F163" s="10">
        <v>247.47</v>
      </c>
      <c r="G163" s="43" t="s">
        <v>88</v>
      </c>
      <c r="H163" s="50">
        <v>0</v>
      </c>
      <c r="I163" s="50">
        <v>0</v>
      </c>
      <c r="J163" s="51">
        <f t="shared" si="10"/>
        <v>0</v>
      </c>
    </row>
    <row r="164" spans="1:13" s="13" customFormat="1" ht="18" customHeight="1" x14ac:dyDescent="0.25">
      <c r="A164" s="10">
        <v>7</v>
      </c>
      <c r="B164" s="64"/>
      <c r="C164" s="67"/>
      <c r="D164" s="64"/>
      <c r="E164" s="10">
        <v>209.24</v>
      </c>
      <c r="F164" s="10">
        <v>209.24</v>
      </c>
      <c r="G164" s="43" t="s">
        <v>12</v>
      </c>
      <c r="H164" s="50">
        <v>0</v>
      </c>
      <c r="I164" s="50">
        <v>0</v>
      </c>
      <c r="J164" s="51">
        <f t="shared" si="10"/>
        <v>0</v>
      </c>
    </row>
    <row r="165" spans="1:13" s="13" customFormat="1" ht="18" customHeight="1" x14ac:dyDescent="0.25">
      <c r="A165" s="10">
        <v>8</v>
      </c>
      <c r="B165" s="64"/>
      <c r="C165" s="67"/>
      <c r="D165" s="64"/>
      <c r="E165" s="10">
        <v>247.47</v>
      </c>
      <c r="F165" s="10">
        <v>247.47</v>
      </c>
      <c r="G165" s="43" t="s">
        <v>90</v>
      </c>
      <c r="H165" s="50">
        <v>0</v>
      </c>
      <c r="I165" s="50">
        <v>0</v>
      </c>
      <c r="J165" s="51">
        <f t="shared" si="10"/>
        <v>0</v>
      </c>
    </row>
    <row r="166" spans="1:13" s="13" customFormat="1" ht="18" customHeight="1" x14ac:dyDescent="0.25">
      <c r="A166" s="10">
        <v>9</v>
      </c>
      <c r="B166" s="64"/>
      <c r="C166" s="67"/>
      <c r="D166" s="64"/>
      <c r="E166" s="10">
        <v>247.47</v>
      </c>
      <c r="F166" s="10">
        <v>247.47</v>
      </c>
      <c r="G166" s="44" t="s">
        <v>83</v>
      </c>
      <c r="H166" s="50">
        <v>0</v>
      </c>
      <c r="I166" s="50">
        <v>0</v>
      </c>
      <c r="J166" s="51">
        <f t="shared" si="10"/>
        <v>0</v>
      </c>
    </row>
    <row r="167" spans="1:13" s="13" customFormat="1" ht="25.5" customHeight="1" x14ac:dyDescent="0.25">
      <c r="A167" s="10">
        <v>10</v>
      </c>
      <c r="B167" s="64"/>
      <c r="C167" s="67"/>
      <c r="D167" s="64"/>
      <c r="E167" s="54">
        <v>209.24</v>
      </c>
      <c r="F167" s="54">
        <v>209.24</v>
      </c>
      <c r="G167" s="44" t="s">
        <v>89</v>
      </c>
      <c r="H167" s="50">
        <v>0</v>
      </c>
      <c r="I167" s="50">
        <v>0</v>
      </c>
      <c r="J167" s="51">
        <f t="shared" si="10"/>
        <v>0</v>
      </c>
    </row>
    <row r="168" spans="1:13" s="13" customFormat="1" ht="18" customHeight="1" x14ac:dyDescent="0.25">
      <c r="A168" s="10">
        <v>11</v>
      </c>
      <c r="B168" s="64"/>
      <c r="C168" s="67"/>
      <c r="D168" s="64"/>
      <c r="E168" s="54">
        <v>209.24</v>
      </c>
      <c r="F168" s="54">
        <v>209.24</v>
      </c>
      <c r="G168" s="43" t="s">
        <v>14</v>
      </c>
      <c r="H168" s="50">
        <v>0</v>
      </c>
      <c r="I168" s="50">
        <v>0</v>
      </c>
      <c r="J168" s="51">
        <f t="shared" si="10"/>
        <v>0</v>
      </c>
      <c r="K168" s="11"/>
      <c r="L168" s="11"/>
      <c r="M168" s="12"/>
    </row>
    <row r="169" spans="1:13" s="13" customFormat="1" ht="18" customHeight="1" x14ac:dyDescent="0.25">
      <c r="A169" s="10">
        <v>12</v>
      </c>
      <c r="B169" s="65"/>
      <c r="C169" s="68"/>
      <c r="D169" s="65"/>
      <c r="E169" s="14">
        <v>304.77</v>
      </c>
      <c r="F169" s="14">
        <v>304.77</v>
      </c>
      <c r="G169" s="45" t="s">
        <v>8</v>
      </c>
      <c r="H169" s="50">
        <v>0</v>
      </c>
      <c r="I169" s="50">
        <v>0</v>
      </c>
      <c r="J169" s="51">
        <f t="shared" si="10"/>
        <v>0</v>
      </c>
      <c r="K169" s="56"/>
      <c r="L169" s="58">
        <f>SUM(H158:H169)</f>
        <v>0</v>
      </c>
      <c r="M169" s="58">
        <f>SUM(I158:I169)</f>
        <v>0</v>
      </c>
    </row>
  </sheetData>
  <mergeCells count="52">
    <mergeCell ref="B158:B169"/>
    <mergeCell ref="C158:C169"/>
    <mergeCell ref="D158:D169"/>
    <mergeCell ref="A118:J118"/>
    <mergeCell ref="B119:B130"/>
    <mergeCell ref="C119:C130"/>
    <mergeCell ref="D119:D130"/>
    <mergeCell ref="A131:J131"/>
    <mergeCell ref="B132:B143"/>
    <mergeCell ref="C132:C143"/>
    <mergeCell ref="D132:D143"/>
    <mergeCell ref="A144:J144"/>
    <mergeCell ref="B145:B156"/>
    <mergeCell ref="C145:C156"/>
    <mergeCell ref="D145:D156"/>
    <mergeCell ref="A157:J157"/>
    <mergeCell ref="B106:B117"/>
    <mergeCell ref="C106:C117"/>
    <mergeCell ref="D106:D117"/>
    <mergeCell ref="A92:J92"/>
    <mergeCell ref="B93:B104"/>
    <mergeCell ref="C93:C104"/>
    <mergeCell ref="D93:D104"/>
    <mergeCell ref="A105:J105"/>
    <mergeCell ref="A6:J6"/>
    <mergeCell ref="A7:J7"/>
    <mergeCell ref="A8:J8"/>
    <mergeCell ref="A9:J9"/>
    <mergeCell ref="B15:B26"/>
    <mergeCell ref="C15:C26"/>
    <mergeCell ref="D15:D26"/>
    <mergeCell ref="A14:J14"/>
    <mergeCell ref="A53:J53"/>
    <mergeCell ref="B41:B52"/>
    <mergeCell ref="C41:C52"/>
    <mergeCell ref="D41:D52"/>
    <mergeCell ref="A27:J27"/>
    <mergeCell ref="A40:J40"/>
    <mergeCell ref="B28:B39"/>
    <mergeCell ref="C28:C39"/>
    <mergeCell ref="D28:D39"/>
    <mergeCell ref="A79:J79"/>
    <mergeCell ref="B80:B91"/>
    <mergeCell ref="C80:C91"/>
    <mergeCell ref="D80:D91"/>
    <mergeCell ref="D54:D65"/>
    <mergeCell ref="C54:C65"/>
    <mergeCell ref="B54:B65"/>
    <mergeCell ref="A66:J66"/>
    <mergeCell ref="B67:B78"/>
    <mergeCell ref="C67:C78"/>
    <mergeCell ref="D67:D78"/>
  </mergeCells>
  <phoneticPr fontId="16" type="noConversion"/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C7" zoomScale="90" zoomScaleNormal="90" workbookViewId="0">
      <selection activeCell="C30" sqref="A30:XFD30"/>
    </sheetView>
  </sheetViews>
  <sheetFormatPr defaultRowHeight="15" x14ac:dyDescent="0.2"/>
  <cols>
    <col min="1" max="1" width="4" style="35" customWidth="1"/>
    <col min="2" max="2" width="23.625" style="35" customWidth="1"/>
    <col min="3" max="3" width="32.75" style="35" customWidth="1"/>
    <col min="4" max="4" width="33.5" style="35" customWidth="1"/>
    <col min="5" max="5" width="35.625" style="35" customWidth="1"/>
    <col min="6" max="6" width="36" style="35" customWidth="1"/>
    <col min="7" max="16384" width="9" style="35"/>
  </cols>
  <sheetData>
    <row r="1" spans="1:11" x14ac:dyDescent="0.2">
      <c r="F1" s="35" t="s">
        <v>55</v>
      </c>
    </row>
    <row r="2" spans="1:11" x14ac:dyDescent="0.2">
      <c r="F2" s="35" t="s">
        <v>16</v>
      </c>
    </row>
    <row r="3" spans="1:11" x14ac:dyDescent="0.2">
      <c r="F3" s="35" t="s">
        <v>17</v>
      </c>
    </row>
    <row r="4" spans="1:11" ht="15.75" x14ac:dyDescent="0.25">
      <c r="A4" s="74"/>
      <c r="B4" s="75"/>
      <c r="C4" s="75"/>
      <c r="D4" s="75"/>
      <c r="E4" s="75"/>
      <c r="F4" s="75"/>
    </row>
    <row r="5" spans="1:11" ht="18.75" x14ac:dyDescent="0.2">
      <c r="A5" s="76" t="s">
        <v>18</v>
      </c>
      <c r="B5" s="77"/>
      <c r="C5" s="77"/>
      <c r="D5" s="77"/>
      <c r="E5" s="77"/>
      <c r="F5" s="77"/>
      <c r="G5" s="78"/>
      <c r="H5" s="78"/>
      <c r="I5" s="36"/>
      <c r="J5" s="36"/>
      <c r="K5" s="37"/>
    </row>
    <row r="6" spans="1:11" ht="18.75" x14ac:dyDescent="0.3">
      <c r="A6" s="72" t="s">
        <v>56</v>
      </c>
      <c r="B6" s="73"/>
      <c r="C6" s="73"/>
      <c r="D6" s="73"/>
      <c r="E6" s="73"/>
      <c r="F6" s="73"/>
    </row>
    <row r="7" spans="1:11" ht="18.75" x14ac:dyDescent="0.3">
      <c r="A7" s="72" t="s">
        <v>74</v>
      </c>
      <c r="B7" s="73"/>
      <c r="C7" s="73"/>
      <c r="D7" s="73"/>
      <c r="E7" s="73"/>
      <c r="F7" s="73"/>
    </row>
    <row r="8" spans="1:11" ht="18.75" x14ac:dyDescent="0.3">
      <c r="A8" s="72" t="s">
        <v>57</v>
      </c>
      <c r="B8" s="73"/>
      <c r="C8" s="73"/>
      <c r="D8" s="73"/>
      <c r="E8" s="73"/>
      <c r="F8" s="73"/>
    </row>
    <row r="9" spans="1:11" ht="20.25" x14ac:dyDescent="0.2">
      <c r="D9" s="9" t="s">
        <v>95</v>
      </c>
    </row>
    <row r="11" spans="1:11" ht="60" x14ac:dyDescent="0.2">
      <c r="A11" s="38" t="s">
        <v>0</v>
      </c>
      <c r="B11" s="38" t="s">
        <v>1</v>
      </c>
      <c r="C11" s="38" t="s">
        <v>4</v>
      </c>
      <c r="D11" s="38" t="s">
        <v>5</v>
      </c>
      <c r="E11" s="38" t="s">
        <v>6</v>
      </c>
      <c r="F11" s="38" t="s">
        <v>7</v>
      </c>
      <c r="G11" s="39"/>
      <c r="H11" s="39"/>
      <c r="I11" s="40"/>
    </row>
    <row r="12" spans="1:11" x14ac:dyDescent="0.2">
      <c r="A12" s="41">
        <v>1</v>
      </c>
      <c r="B12" s="41">
        <v>2</v>
      </c>
      <c r="C12" s="38">
        <v>3</v>
      </c>
      <c r="D12" s="38">
        <v>4</v>
      </c>
      <c r="E12" s="38">
        <v>5</v>
      </c>
      <c r="F12" s="38">
        <v>6</v>
      </c>
      <c r="G12" s="39"/>
      <c r="H12" s="39"/>
      <c r="I12" s="40"/>
    </row>
    <row r="13" spans="1:11" ht="15.75" x14ac:dyDescent="0.2">
      <c r="A13" s="85">
        <v>1</v>
      </c>
      <c r="B13" s="85" t="s">
        <v>58</v>
      </c>
      <c r="C13" s="82" t="s">
        <v>26</v>
      </c>
      <c r="D13" s="83"/>
      <c r="E13" s="83"/>
      <c r="F13" s="84"/>
      <c r="G13" s="39"/>
      <c r="H13" s="39"/>
      <c r="I13" s="40"/>
    </row>
    <row r="14" spans="1:11" x14ac:dyDescent="0.2">
      <c r="A14" s="86"/>
      <c r="B14" s="86"/>
      <c r="C14" s="42">
        <v>0</v>
      </c>
      <c r="D14" s="42">
        <v>0</v>
      </c>
      <c r="E14" s="42">
        <v>0</v>
      </c>
      <c r="F14" s="42">
        <v>0</v>
      </c>
    </row>
    <row r="15" spans="1:11" ht="15.75" x14ac:dyDescent="0.2">
      <c r="A15" s="86"/>
      <c r="B15" s="86"/>
      <c r="C15" s="79" t="s">
        <v>27</v>
      </c>
      <c r="D15" s="80"/>
      <c r="E15" s="80"/>
      <c r="F15" s="81"/>
    </row>
    <row r="16" spans="1:11" x14ac:dyDescent="0.2">
      <c r="A16" s="86"/>
      <c r="B16" s="86"/>
      <c r="C16" s="42">
        <v>0</v>
      </c>
      <c r="D16" s="42">
        <v>0</v>
      </c>
      <c r="E16" s="42">
        <v>0</v>
      </c>
      <c r="F16" s="42">
        <v>0</v>
      </c>
    </row>
    <row r="17" spans="1:6" ht="15.75" x14ac:dyDescent="0.2">
      <c r="A17" s="86"/>
      <c r="B17" s="86"/>
      <c r="C17" s="79" t="s">
        <v>28</v>
      </c>
      <c r="D17" s="80"/>
      <c r="E17" s="80"/>
      <c r="F17" s="81"/>
    </row>
    <row r="18" spans="1:6" x14ac:dyDescent="0.2">
      <c r="A18" s="86"/>
      <c r="B18" s="86"/>
      <c r="C18" s="42">
        <v>0</v>
      </c>
      <c r="D18" s="42">
        <v>0</v>
      </c>
      <c r="E18" s="42">
        <v>0</v>
      </c>
      <c r="F18" s="42">
        <v>0</v>
      </c>
    </row>
    <row r="19" spans="1:6" ht="15.75" x14ac:dyDescent="0.2">
      <c r="A19" s="86"/>
      <c r="B19" s="86"/>
      <c r="C19" s="82" t="s">
        <v>65</v>
      </c>
      <c r="D19" s="83"/>
      <c r="E19" s="83"/>
      <c r="F19" s="84"/>
    </row>
    <row r="20" spans="1:6" x14ac:dyDescent="0.2">
      <c r="A20" s="86"/>
      <c r="B20" s="86"/>
      <c r="C20" s="42">
        <v>0</v>
      </c>
      <c r="D20" s="42">
        <v>0</v>
      </c>
      <c r="E20" s="42">
        <v>0</v>
      </c>
      <c r="F20" s="42">
        <v>0</v>
      </c>
    </row>
    <row r="21" spans="1:6" x14ac:dyDescent="0.2">
      <c r="A21" s="86"/>
      <c r="B21" s="86"/>
      <c r="C21" s="79" t="s">
        <v>66</v>
      </c>
      <c r="D21" s="87"/>
      <c r="E21" s="87"/>
      <c r="F21" s="88"/>
    </row>
    <row r="22" spans="1:6" x14ac:dyDescent="0.2">
      <c r="A22" s="86"/>
      <c r="B22" s="86"/>
      <c r="C22" s="42">
        <v>0</v>
      </c>
      <c r="D22" s="42">
        <v>0</v>
      </c>
      <c r="E22" s="42">
        <v>0</v>
      </c>
      <c r="F22" s="42">
        <v>0</v>
      </c>
    </row>
    <row r="23" spans="1:6" x14ac:dyDescent="0.2">
      <c r="A23" s="86"/>
      <c r="B23" s="86"/>
      <c r="C23" s="79" t="s">
        <v>67</v>
      </c>
      <c r="D23" s="87"/>
      <c r="E23" s="87"/>
      <c r="F23" s="88"/>
    </row>
    <row r="24" spans="1:6" x14ac:dyDescent="0.2">
      <c r="A24" s="86"/>
      <c r="B24" s="86"/>
      <c r="C24" s="42">
        <v>0</v>
      </c>
      <c r="D24" s="42">
        <v>0</v>
      </c>
      <c r="E24" s="42">
        <v>0</v>
      </c>
      <c r="F24" s="42">
        <v>0</v>
      </c>
    </row>
    <row r="25" spans="1:6" x14ac:dyDescent="0.2">
      <c r="A25" s="86"/>
      <c r="B25" s="86"/>
      <c r="C25" s="82" t="s">
        <v>68</v>
      </c>
      <c r="D25" s="89"/>
      <c r="E25" s="89"/>
      <c r="F25" s="90"/>
    </row>
    <row r="26" spans="1:6" s="59" customFormat="1" x14ac:dyDescent="0.2">
      <c r="A26" s="86"/>
      <c r="B26" s="86"/>
      <c r="C26" s="42">
        <v>0</v>
      </c>
      <c r="D26" s="42">
        <v>0</v>
      </c>
      <c r="E26" s="42">
        <v>0</v>
      </c>
      <c r="F26" s="42">
        <v>0</v>
      </c>
    </row>
    <row r="27" spans="1:6" ht="15.75" x14ac:dyDescent="0.2">
      <c r="A27" s="86"/>
      <c r="B27" s="86"/>
      <c r="C27" s="79" t="s">
        <v>69</v>
      </c>
      <c r="D27" s="80"/>
      <c r="E27" s="80"/>
      <c r="F27" s="81"/>
    </row>
    <row r="28" spans="1:6" s="59" customFormat="1" x14ac:dyDescent="0.2">
      <c r="A28" s="86"/>
      <c r="B28" s="86"/>
      <c r="C28" s="42">
        <v>0</v>
      </c>
      <c r="D28" s="42">
        <v>0</v>
      </c>
      <c r="E28" s="42">
        <v>0</v>
      </c>
      <c r="F28" s="42">
        <v>0</v>
      </c>
    </row>
    <row r="29" spans="1:6" ht="15.75" x14ac:dyDescent="0.2">
      <c r="A29" s="86"/>
      <c r="B29" s="86"/>
      <c r="C29" s="79" t="s">
        <v>70</v>
      </c>
      <c r="D29" s="80"/>
      <c r="E29" s="80"/>
      <c r="F29" s="81"/>
    </row>
    <row r="30" spans="1:6" s="59" customFormat="1" x14ac:dyDescent="0.2">
      <c r="A30" s="86"/>
      <c r="B30" s="86"/>
      <c r="C30" s="42">
        <v>0</v>
      </c>
      <c r="D30" s="42">
        <v>0</v>
      </c>
      <c r="E30" s="42">
        <v>0</v>
      </c>
      <c r="F30" s="42">
        <v>0</v>
      </c>
    </row>
    <row r="31" spans="1:6" ht="15.75" x14ac:dyDescent="0.2">
      <c r="A31" s="86"/>
      <c r="B31" s="86"/>
      <c r="C31" s="82" t="s">
        <v>71</v>
      </c>
      <c r="D31" s="83"/>
      <c r="E31" s="83"/>
      <c r="F31" s="84"/>
    </row>
    <row r="32" spans="1:6" x14ac:dyDescent="0.2">
      <c r="A32" s="86"/>
      <c r="B32" s="86"/>
      <c r="C32" s="42"/>
      <c r="D32" s="42"/>
      <c r="E32" s="42"/>
      <c r="F32" s="42"/>
    </row>
    <row r="33" spans="1:6" ht="15.75" x14ac:dyDescent="0.2">
      <c r="A33" s="86"/>
      <c r="B33" s="86"/>
      <c r="C33" s="79" t="s">
        <v>72</v>
      </c>
      <c r="D33" s="80"/>
      <c r="E33" s="80"/>
      <c r="F33" s="81"/>
    </row>
    <row r="34" spans="1:6" x14ac:dyDescent="0.2">
      <c r="A34" s="86"/>
      <c r="B34" s="86"/>
      <c r="C34" s="42"/>
      <c r="D34" s="42"/>
      <c r="E34" s="42"/>
      <c r="F34" s="42"/>
    </row>
    <row r="35" spans="1:6" ht="15.75" x14ac:dyDescent="0.2">
      <c r="A35" s="86"/>
      <c r="B35" s="86"/>
      <c r="C35" s="79" t="s">
        <v>73</v>
      </c>
      <c r="D35" s="80"/>
      <c r="E35" s="80"/>
      <c r="F35" s="81"/>
    </row>
    <row r="36" spans="1:6" x14ac:dyDescent="0.2">
      <c r="A36" s="86"/>
      <c r="B36" s="86"/>
      <c r="C36" s="42"/>
      <c r="D36" s="42"/>
      <c r="E36" s="42"/>
      <c r="F36" s="42"/>
    </row>
    <row r="38" spans="1:6" x14ac:dyDescent="0.2">
      <c r="F38" s="35" t="s">
        <v>86</v>
      </c>
    </row>
  </sheetData>
  <mergeCells count="20">
    <mergeCell ref="C27:F27"/>
    <mergeCell ref="C13:F13"/>
    <mergeCell ref="C15:F15"/>
    <mergeCell ref="C17:F17"/>
    <mergeCell ref="A13:A36"/>
    <mergeCell ref="C29:F29"/>
    <mergeCell ref="C31:F31"/>
    <mergeCell ref="C33:F33"/>
    <mergeCell ref="C35:F35"/>
    <mergeCell ref="B13:B36"/>
    <mergeCell ref="C19:F19"/>
    <mergeCell ref="C21:F21"/>
    <mergeCell ref="C23:F23"/>
    <mergeCell ref="C25:F25"/>
    <mergeCell ref="A8:F8"/>
    <mergeCell ref="A4:F4"/>
    <mergeCell ref="A5:F5"/>
    <mergeCell ref="G5:H5"/>
    <mergeCell ref="A6:F6"/>
    <mergeCell ref="A7:F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12" zoomScale="90" zoomScaleNormal="90" workbookViewId="0">
      <selection activeCell="C30" sqref="A30:XFD30"/>
    </sheetView>
  </sheetViews>
  <sheetFormatPr defaultRowHeight="15" x14ac:dyDescent="0.2"/>
  <cols>
    <col min="1" max="1" width="4" style="35" customWidth="1"/>
    <col min="2" max="2" width="23.625" style="35" customWidth="1"/>
    <col min="3" max="3" width="32.75" style="35" customWidth="1"/>
    <col min="4" max="4" width="33.5" style="35" customWidth="1"/>
    <col min="5" max="5" width="35.625" style="35" customWidth="1"/>
    <col min="6" max="6" width="36" style="35" customWidth="1"/>
    <col min="7" max="16384" width="9" style="35"/>
  </cols>
  <sheetData>
    <row r="1" spans="1:11" x14ac:dyDescent="0.2">
      <c r="F1" s="35" t="s">
        <v>59</v>
      </c>
    </row>
    <row r="2" spans="1:11" x14ac:dyDescent="0.2">
      <c r="F2" s="35" t="s">
        <v>16</v>
      </c>
    </row>
    <row r="3" spans="1:11" x14ac:dyDescent="0.2">
      <c r="F3" s="35" t="s">
        <v>17</v>
      </c>
    </row>
    <row r="4" spans="1:11" ht="15.75" x14ac:dyDescent="0.25">
      <c r="A4" s="74"/>
      <c r="B4" s="75"/>
      <c r="C4" s="75"/>
      <c r="D4" s="75"/>
      <c r="E4" s="75"/>
      <c r="F4" s="75"/>
    </row>
    <row r="5" spans="1:11" ht="18.75" x14ac:dyDescent="0.2">
      <c r="A5" s="76" t="s">
        <v>18</v>
      </c>
      <c r="B5" s="77"/>
      <c r="C5" s="77"/>
      <c r="D5" s="77"/>
      <c r="E5" s="77"/>
      <c r="F5" s="77"/>
      <c r="G5" s="78"/>
      <c r="H5" s="78"/>
      <c r="I5" s="36"/>
      <c r="J5" s="36"/>
      <c r="K5" s="37"/>
    </row>
    <row r="6" spans="1:11" ht="18.75" x14ac:dyDescent="0.3">
      <c r="A6" s="72" t="s">
        <v>56</v>
      </c>
      <c r="B6" s="73"/>
      <c r="C6" s="73"/>
      <c r="D6" s="73"/>
      <c r="E6" s="73"/>
      <c r="F6" s="73"/>
    </row>
    <row r="7" spans="1:11" ht="18.75" x14ac:dyDescent="0.3">
      <c r="A7" s="72" t="s">
        <v>86</v>
      </c>
      <c r="B7" s="73"/>
      <c r="C7" s="73"/>
      <c r="D7" s="73"/>
      <c r="E7" s="73"/>
      <c r="F7" s="73"/>
    </row>
    <row r="8" spans="1:11" ht="18.75" x14ac:dyDescent="0.3">
      <c r="A8" s="72" t="s">
        <v>60</v>
      </c>
      <c r="B8" s="73"/>
      <c r="C8" s="73"/>
      <c r="D8" s="73"/>
      <c r="E8" s="73"/>
      <c r="F8" s="73"/>
    </row>
    <row r="9" spans="1:11" ht="20.25" x14ac:dyDescent="0.2">
      <c r="D9" s="9" t="s">
        <v>95</v>
      </c>
    </row>
    <row r="11" spans="1:11" ht="60" x14ac:dyDescent="0.2">
      <c r="A11" s="38" t="s">
        <v>0</v>
      </c>
      <c r="B11" s="38" t="s">
        <v>1</v>
      </c>
      <c r="C11" s="38" t="s">
        <v>4</v>
      </c>
      <c r="D11" s="38" t="s">
        <v>5</v>
      </c>
      <c r="E11" s="38" t="s">
        <v>6</v>
      </c>
      <c r="F11" s="38" t="s">
        <v>7</v>
      </c>
      <c r="G11" s="39"/>
      <c r="H11" s="39"/>
      <c r="I11" s="40"/>
    </row>
    <row r="12" spans="1:11" x14ac:dyDescent="0.2">
      <c r="A12" s="41">
        <v>1</v>
      </c>
      <c r="B12" s="41">
        <v>2</v>
      </c>
      <c r="C12" s="38">
        <v>3</v>
      </c>
      <c r="D12" s="38">
        <v>4</v>
      </c>
      <c r="E12" s="38">
        <v>5</v>
      </c>
      <c r="F12" s="38">
        <v>6</v>
      </c>
      <c r="G12" s="39"/>
      <c r="H12" s="39"/>
      <c r="I12" s="40"/>
    </row>
    <row r="13" spans="1:11" ht="15.75" x14ac:dyDescent="0.2">
      <c r="A13" s="85">
        <v>1</v>
      </c>
      <c r="B13" s="85" t="s">
        <v>58</v>
      </c>
      <c r="C13" s="82" t="s">
        <v>26</v>
      </c>
      <c r="D13" s="83"/>
      <c r="E13" s="83"/>
      <c r="F13" s="84"/>
      <c r="G13" s="39"/>
      <c r="H13" s="39"/>
      <c r="I13" s="40"/>
    </row>
    <row r="14" spans="1:11" x14ac:dyDescent="0.2">
      <c r="A14" s="86"/>
      <c r="B14" s="86"/>
      <c r="C14" s="42">
        <v>0</v>
      </c>
      <c r="D14" s="42">
        <v>0</v>
      </c>
      <c r="E14" s="42">
        <v>0</v>
      </c>
      <c r="F14" s="42">
        <v>0</v>
      </c>
    </row>
    <row r="15" spans="1:11" ht="15.75" x14ac:dyDescent="0.2">
      <c r="A15" s="86"/>
      <c r="B15" s="86"/>
      <c r="C15" s="79" t="s">
        <v>27</v>
      </c>
      <c r="D15" s="80"/>
      <c r="E15" s="80"/>
      <c r="F15" s="81"/>
    </row>
    <row r="16" spans="1:11" x14ac:dyDescent="0.2">
      <c r="A16" s="86"/>
      <c r="B16" s="86"/>
      <c r="C16" s="42">
        <v>0</v>
      </c>
      <c r="D16" s="42">
        <v>0</v>
      </c>
      <c r="E16" s="42">
        <v>0</v>
      </c>
      <c r="F16" s="42">
        <v>0</v>
      </c>
    </row>
    <row r="17" spans="1:6" ht="15.75" x14ac:dyDescent="0.2">
      <c r="A17" s="86"/>
      <c r="B17" s="86"/>
      <c r="C17" s="79" t="s">
        <v>28</v>
      </c>
      <c r="D17" s="80"/>
      <c r="E17" s="80"/>
      <c r="F17" s="81"/>
    </row>
    <row r="18" spans="1:6" x14ac:dyDescent="0.2">
      <c r="A18" s="86"/>
      <c r="B18" s="86"/>
      <c r="C18" s="42">
        <v>0</v>
      </c>
      <c r="D18" s="42">
        <v>0</v>
      </c>
      <c r="E18" s="42">
        <v>0</v>
      </c>
      <c r="F18" s="42">
        <v>0</v>
      </c>
    </row>
    <row r="19" spans="1:6" ht="15.75" x14ac:dyDescent="0.2">
      <c r="A19" s="86"/>
      <c r="B19" s="86"/>
      <c r="C19" s="82" t="s">
        <v>65</v>
      </c>
      <c r="D19" s="83"/>
      <c r="E19" s="83"/>
      <c r="F19" s="84"/>
    </row>
    <row r="20" spans="1:6" x14ac:dyDescent="0.2">
      <c r="A20" s="86"/>
      <c r="B20" s="86"/>
      <c r="C20" s="42">
        <v>0</v>
      </c>
      <c r="D20" s="42">
        <v>0</v>
      </c>
      <c r="E20" s="42">
        <v>0</v>
      </c>
      <c r="F20" s="42">
        <v>0</v>
      </c>
    </row>
    <row r="21" spans="1:6" ht="15.75" x14ac:dyDescent="0.2">
      <c r="A21" s="86"/>
      <c r="B21" s="86"/>
      <c r="C21" s="79" t="s">
        <v>66</v>
      </c>
      <c r="D21" s="80"/>
      <c r="E21" s="80"/>
      <c r="F21" s="81"/>
    </row>
    <row r="22" spans="1:6" x14ac:dyDescent="0.2">
      <c r="A22" s="86"/>
      <c r="B22" s="86"/>
      <c r="C22" s="42">
        <v>0</v>
      </c>
      <c r="D22" s="42">
        <v>0</v>
      </c>
      <c r="E22" s="42">
        <v>0</v>
      </c>
      <c r="F22" s="42">
        <v>0</v>
      </c>
    </row>
    <row r="23" spans="1:6" ht="15.75" x14ac:dyDescent="0.2">
      <c r="A23" s="86"/>
      <c r="B23" s="86"/>
      <c r="C23" s="79" t="s">
        <v>67</v>
      </c>
      <c r="D23" s="80"/>
      <c r="E23" s="80"/>
      <c r="F23" s="81"/>
    </row>
    <row r="24" spans="1:6" x14ac:dyDescent="0.2">
      <c r="A24" s="86"/>
      <c r="B24" s="86"/>
      <c r="C24" s="42">
        <v>0</v>
      </c>
      <c r="D24" s="42">
        <v>0</v>
      </c>
      <c r="E24" s="42">
        <v>0</v>
      </c>
      <c r="F24" s="42">
        <v>0</v>
      </c>
    </row>
    <row r="25" spans="1:6" ht="15.75" x14ac:dyDescent="0.2">
      <c r="A25" s="86"/>
      <c r="B25" s="86"/>
      <c r="C25" s="82"/>
      <c r="D25" s="83"/>
      <c r="E25" s="83"/>
      <c r="F25" s="84"/>
    </row>
    <row r="26" spans="1:6" s="59" customFormat="1" x14ac:dyDescent="0.2">
      <c r="A26" s="86"/>
      <c r="B26" s="86"/>
      <c r="C26" s="42">
        <v>0</v>
      </c>
      <c r="D26" s="42">
        <v>0</v>
      </c>
      <c r="E26" s="42">
        <v>0</v>
      </c>
      <c r="F26" s="42">
        <v>0</v>
      </c>
    </row>
    <row r="27" spans="1:6" ht="15.75" x14ac:dyDescent="0.2">
      <c r="A27" s="86"/>
      <c r="B27" s="86"/>
      <c r="C27" s="79" t="s">
        <v>69</v>
      </c>
      <c r="D27" s="80"/>
      <c r="E27" s="80"/>
      <c r="F27" s="81"/>
    </row>
    <row r="28" spans="1:6" s="59" customFormat="1" x14ac:dyDescent="0.2">
      <c r="A28" s="86"/>
      <c r="B28" s="86"/>
      <c r="C28" s="42">
        <v>0</v>
      </c>
      <c r="D28" s="42">
        <v>0</v>
      </c>
      <c r="E28" s="42">
        <v>0</v>
      </c>
      <c r="F28" s="42">
        <v>0</v>
      </c>
    </row>
    <row r="29" spans="1:6" ht="15.75" x14ac:dyDescent="0.2">
      <c r="A29" s="86"/>
      <c r="B29" s="86"/>
      <c r="C29" s="79" t="s">
        <v>70</v>
      </c>
      <c r="D29" s="80"/>
      <c r="E29" s="80"/>
      <c r="F29" s="81"/>
    </row>
    <row r="30" spans="1:6" s="59" customFormat="1" x14ac:dyDescent="0.2">
      <c r="A30" s="86"/>
      <c r="B30" s="86"/>
      <c r="C30" s="42">
        <v>0</v>
      </c>
      <c r="D30" s="42">
        <v>0</v>
      </c>
      <c r="E30" s="42">
        <v>0</v>
      </c>
      <c r="F30" s="42">
        <v>0</v>
      </c>
    </row>
    <row r="31" spans="1:6" ht="15.75" x14ac:dyDescent="0.2">
      <c r="A31" s="86"/>
      <c r="B31" s="86"/>
      <c r="C31" s="82" t="s">
        <v>71</v>
      </c>
      <c r="D31" s="83"/>
      <c r="E31" s="83"/>
      <c r="F31" s="84"/>
    </row>
    <row r="32" spans="1:6" x14ac:dyDescent="0.2">
      <c r="A32" s="86"/>
      <c r="B32" s="86"/>
      <c r="C32" s="42"/>
      <c r="D32" s="42"/>
      <c r="E32" s="42"/>
      <c r="F32" s="42"/>
    </row>
    <row r="33" spans="1:6" ht="15.75" x14ac:dyDescent="0.2">
      <c r="A33" s="86"/>
      <c r="B33" s="86"/>
      <c r="C33" s="79" t="s">
        <v>72</v>
      </c>
      <c r="D33" s="80"/>
      <c r="E33" s="80"/>
      <c r="F33" s="81"/>
    </row>
    <row r="34" spans="1:6" x14ac:dyDescent="0.2">
      <c r="A34" s="86"/>
      <c r="B34" s="86"/>
      <c r="C34" s="42"/>
      <c r="D34" s="42"/>
      <c r="E34" s="42"/>
      <c r="F34" s="42"/>
    </row>
    <row r="35" spans="1:6" ht="15.75" x14ac:dyDescent="0.2">
      <c r="A35" s="86"/>
      <c r="B35" s="86"/>
      <c r="C35" s="79" t="s">
        <v>73</v>
      </c>
      <c r="D35" s="80"/>
      <c r="E35" s="80"/>
      <c r="F35" s="81"/>
    </row>
    <row r="36" spans="1:6" x14ac:dyDescent="0.2">
      <c r="A36" s="86"/>
      <c r="B36" s="86"/>
      <c r="C36" s="42"/>
      <c r="D36" s="42"/>
      <c r="E36" s="42"/>
      <c r="F36" s="42"/>
    </row>
    <row r="38" spans="1:6" x14ac:dyDescent="0.2">
      <c r="C38" s="35" t="s">
        <v>61</v>
      </c>
    </row>
  </sheetData>
  <mergeCells count="20">
    <mergeCell ref="C27:F27"/>
    <mergeCell ref="C13:F13"/>
    <mergeCell ref="C15:F15"/>
    <mergeCell ref="C17:F17"/>
    <mergeCell ref="A13:A36"/>
    <mergeCell ref="C29:F29"/>
    <mergeCell ref="C31:F31"/>
    <mergeCell ref="C33:F33"/>
    <mergeCell ref="C35:F35"/>
    <mergeCell ref="B13:B36"/>
    <mergeCell ref="C19:F19"/>
    <mergeCell ref="C21:F21"/>
    <mergeCell ref="C23:F23"/>
    <mergeCell ref="C25:F25"/>
    <mergeCell ref="A8:F8"/>
    <mergeCell ref="A4:F4"/>
    <mergeCell ref="A5:F5"/>
    <mergeCell ref="G5:H5"/>
    <mergeCell ref="A6:F6"/>
    <mergeCell ref="A7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5" workbookViewId="0">
      <selection activeCell="C30" sqref="A30:XFD30"/>
    </sheetView>
  </sheetViews>
  <sheetFormatPr defaultRowHeight="15" x14ac:dyDescent="0.2"/>
  <cols>
    <col min="1" max="1" width="4" style="35" customWidth="1"/>
    <col min="2" max="2" width="23.625" style="35" customWidth="1"/>
    <col min="3" max="3" width="32.75" style="35" customWidth="1"/>
    <col min="4" max="4" width="33.5" style="35" customWidth="1"/>
    <col min="5" max="5" width="35.625" style="35" customWidth="1"/>
    <col min="6" max="6" width="36" style="35" customWidth="1"/>
    <col min="7" max="16384" width="9" style="35"/>
  </cols>
  <sheetData>
    <row r="1" spans="1:11" x14ac:dyDescent="0.2">
      <c r="F1" s="35" t="s">
        <v>62</v>
      </c>
    </row>
    <row r="2" spans="1:11" x14ac:dyDescent="0.2">
      <c r="F2" s="35" t="s">
        <v>16</v>
      </c>
    </row>
    <row r="3" spans="1:11" x14ac:dyDescent="0.2">
      <c r="F3" s="35" t="s">
        <v>17</v>
      </c>
    </row>
    <row r="4" spans="1:11" ht="15.75" x14ac:dyDescent="0.25">
      <c r="A4" s="74"/>
      <c r="B4" s="75"/>
      <c r="C4" s="75"/>
      <c r="D4" s="75"/>
      <c r="E4" s="75"/>
      <c r="F4" s="75"/>
    </row>
    <row r="5" spans="1:11" ht="18.75" x14ac:dyDescent="0.2">
      <c r="A5" s="76" t="s">
        <v>18</v>
      </c>
      <c r="B5" s="77"/>
      <c r="C5" s="77"/>
      <c r="D5" s="77"/>
      <c r="E5" s="77"/>
      <c r="F5" s="77"/>
      <c r="G5" s="78"/>
      <c r="H5" s="78"/>
      <c r="I5" s="36"/>
      <c r="J5" s="36"/>
      <c r="K5" s="37"/>
    </row>
    <row r="6" spans="1:11" ht="18.75" x14ac:dyDescent="0.3">
      <c r="A6" s="72" t="s">
        <v>56</v>
      </c>
      <c r="B6" s="73"/>
      <c r="C6" s="73"/>
      <c r="D6" s="73"/>
      <c r="E6" s="73"/>
      <c r="F6" s="73"/>
    </row>
    <row r="7" spans="1:11" ht="18.75" x14ac:dyDescent="0.3">
      <c r="A7" s="72" t="s">
        <v>74</v>
      </c>
      <c r="B7" s="73"/>
      <c r="C7" s="73"/>
      <c r="D7" s="73"/>
      <c r="E7" s="73"/>
      <c r="F7" s="73"/>
    </row>
    <row r="8" spans="1:11" ht="18.75" x14ac:dyDescent="0.3">
      <c r="A8" s="72" t="s">
        <v>63</v>
      </c>
      <c r="B8" s="73"/>
      <c r="C8" s="73"/>
      <c r="D8" s="73"/>
      <c r="E8" s="73"/>
      <c r="F8" s="73"/>
    </row>
    <row r="9" spans="1:11" ht="20.25" x14ac:dyDescent="0.2">
      <c r="D9" s="9" t="s">
        <v>95</v>
      </c>
    </row>
    <row r="11" spans="1:11" ht="60" x14ac:dyDescent="0.2">
      <c r="A11" s="38" t="s">
        <v>0</v>
      </c>
      <c r="B11" s="38" t="s">
        <v>1</v>
      </c>
      <c r="C11" s="38" t="s">
        <v>4</v>
      </c>
      <c r="D11" s="38" t="s">
        <v>5</v>
      </c>
      <c r="E11" s="38" t="s">
        <v>6</v>
      </c>
      <c r="F11" s="38" t="s">
        <v>7</v>
      </c>
      <c r="G11" s="39"/>
      <c r="H11" s="39"/>
      <c r="I11" s="40"/>
    </row>
    <row r="12" spans="1:11" x14ac:dyDescent="0.2">
      <c r="A12" s="41">
        <v>1</v>
      </c>
      <c r="B12" s="41">
        <v>2</v>
      </c>
      <c r="C12" s="38">
        <v>3</v>
      </c>
      <c r="D12" s="38">
        <v>4</v>
      </c>
      <c r="E12" s="38">
        <v>5</v>
      </c>
      <c r="F12" s="38">
        <v>6</v>
      </c>
      <c r="G12" s="39"/>
      <c r="H12" s="39"/>
      <c r="I12" s="40"/>
    </row>
    <row r="13" spans="1:11" ht="15.75" x14ac:dyDescent="0.2">
      <c r="A13" s="85">
        <v>1</v>
      </c>
      <c r="B13" s="85" t="s">
        <v>64</v>
      </c>
      <c r="C13" s="82" t="s">
        <v>26</v>
      </c>
      <c r="D13" s="83"/>
      <c r="E13" s="83"/>
      <c r="F13" s="84"/>
      <c r="G13" s="39"/>
      <c r="H13" s="39"/>
      <c r="I13" s="40"/>
    </row>
    <row r="14" spans="1:11" x14ac:dyDescent="0.2">
      <c r="A14" s="86"/>
      <c r="B14" s="86"/>
      <c r="C14" s="42">
        <v>0</v>
      </c>
      <c r="D14" s="42">
        <v>0</v>
      </c>
      <c r="E14" s="42">
        <v>0</v>
      </c>
      <c r="F14" s="42">
        <v>0</v>
      </c>
    </row>
    <row r="15" spans="1:11" ht="15.75" x14ac:dyDescent="0.2">
      <c r="A15" s="86"/>
      <c r="B15" s="86"/>
      <c r="C15" s="79" t="s">
        <v>27</v>
      </c>
      <c r="D15" s="80"/>
      <c r="E15" s="80"/>
      <c r="F15" s="81"/>
    </row>
    <row r="16" spans="1:11" x14ac:dyDescent="0.2">
      <c r="A16" s="86"/>
      <c r="B16" s="86"/>
      <c r="C16" s="42">
        <v>0</v>
      </c>
      <c r="D16" s="42">
        <v>0</v>
      </c>
      <c r="E16" s="42">
        <v>0</v>
      </c>
      <c r="F16" s="42">
        <v>0</v>
      </c>
    </row>
    <row r="17" spans="1:6" ht="15.75" x14ac:dyDescent="0.2">
      <c r="A17" s="86"/>
      <c r="B17" s="86"/>
      <c r="C17" s="79" t="s">
        <v>28</v>
      </c>
      <c r="D17" s="80"/>
      <c r="E17" s="80"/>
      <c r="F17" s="81"/>
    </row>
    <row r="18" spans="1:6" x14ac:dyDescent="0.2">
      <c r="A18" s="86"/>
      <c r="B18" s="86"/>
      <c r="C18" s="42">
        <v>0</v>
      </c>
      <c r="D18" s="42">
        <v>0</v>
      </c>
      <c r="E18" s="42">
        <v>0</v>
      </c>
      <c r="F18" s="42">
        <v>0</v>
      </c>
    </row>
    <row r="19" spans="1:6" ht="15.75" x14ac:dyDescent="0.2">
      <c r="A19" s="86"/>
      <c r="B19" s="86"/>
      <c r="C19" s="82" t="s">
        <v>65</v>
      </c>
      <c r="D19" s="83"/>
      <c r="E19" s="83"/>
      <c r="F19" s="84"/>
    </row>
    <row r="20" spans="1:6" x14ac:dyDescent="0.2">
      <c r="A20" s="86"/>
      <c r="B20" s="86"/>
      <c r="C20" s="42">
        <v>0</v>
      </c>
      <c r="D20" s="42">
        <v>0</v>
      </c>
      <c r="E20" s="42">
        <v>0</v>
      </c>
      <c r="F20" s="42">
        <v>0</v>
      </c>
    </row>
    <row r="21" spans="1:6" ht="15.75" x14ac:dyDescent="0.2">
      <c r="A21" s="86"/>
      <c r="B21" s="86"/>
      <c r="C21" s="79" t="s">
        <v>66</v>
      </c>
      <c r="D21" s="80"/>
      <c r="E21" s="80"/>
      <c r="F21" s="81"/>
    </row>
    <row r="22" spans="1:6" x14ac:dyDescent="0.2">
      <c r="A22" s="86"/>
      <c r="B22" s="86"/>
      <c r="C22" s="42">
        <v>0</v>
      </c>
      <c r="D22" s="42">
        <v>0</v>
      </c>
      <c r="E22" s="42">
        <v>0</v>
      </c>
      <c r="F22" s="42">
        <v>0</v>
      </c>
    </row>
    <row r="23" spans="1:6" ht="15.75" x14ac:dyDescent="0.2">
      <c r="A23" s="86"/>
      <c r="B23" s="86"/>
      <c r="C23" s="79" t="s">
        <v>67</v>
      </c>
      <c r="D23" s="80"/>
      <c r="E23" s="80"/>
      <c r="F23" s="81"/>
    </row>
    <row r="24" spans="1:6" x14ac:dyDescent="0.2">
      <c r="A24" s="86"/>
      <c r="B24" s="86"/>
      <c r="C24" s="42">
        <v>0</v>
      </c>
      <c r="D24" s="42">
        <v>0</v>
      </c>
      <c r="E24" s="42">
        <v>0</v>
      </c>
      <c r="F24" s="42">
        <v>0</v>
      </c>
    </row>
    <row r="25" spans="1:6" ht="15.75" x14ac:dyDescent="0.2">
      <c r="A25" s="86"/>
      <c r="B25" s="86"/>
      <c r="C25" s="82" t="s">
        <v>68</v>
      </c>
      <c r="D25" s="83"/>
      <c r="E25" s="83"/>
      <c r="F25" s="84"/>
    </row>
    <row r="26" spans="1:6" s="59" customFormat="1" x14ac:dyDescent="0.2">
      <c r="A26" s="86"/>
      <c r="B26" s="86"/>
      <c r="C26" s="42">
        <v>0</v>
      </c>
      <c r="D26" s="42">
        <v>0</v>
      </c>
      <c r="E26" s="42">
        <v>0</v>
      </c>
      <c r="F26" s="42">
        <v>0</v>
      </c>
    </row>
    <row r="27" spans="1:6" ht="15.75" x14ac:dyDescent="0.2">
      <c r="A27" s="86"/>
      <c r="B27" s="86"/>
      <c r="C27" s="79" t="s">
        <v>69</v>
      </c>
      <c r="D27" s="80"/>
      <c r="E27" s="80"/>
      <c r="F27" s="81"/>
    </row>
    <row r="28" spans="1:6" s="59" customFormat="1" x14ac:dyDescent="0.2">
      <c r="A28" s="86"/>
      <c r="B28" s="86"/>
      <c r="C28" s="42">
        <v>0</v>
      </c>
      <c r="D28" s="42">
        <v>0</v>
      </c>
      <c r="E28" s="42">
        <v>0</v>
      </c>
      <c r="F28" s="42">
        <v>0</v>
      </c>
    </row>
    <row r="29" spans="1:6" ht="15.75" x14ac:dyDescent="0.2">
      <c r="A29" s="86"/>
      <c r="B29" s="86"/>
      <c r="C29" s="79" t="s">
        <v>70</v>
      </c>
      <c r="D29" s="80"/>
      <c r="E29" s="80"/>
      <c r="F29" s="81"/>
    </row>
    <row r="30" spans="1:6" s="59" customFormat="1" x14ac:dyDescent="0.2">
      <c r="A30" s="86"/>
      <c r="B30" s="86"/>
      <c r="C30" s="42">
        <v>0</v>
      </c>
      <c r="D30" s="42">
        <v>0</v>
      </c>
      <c r="E30" s="42">
        <v>0</v>
      </c>
      <c r="F30" s="42">
        <v>0</v>
      </c>
    </row>
    <row r="31" spans="1:6" ht="15.75" x14ac:dyDescent="0.2">
      <c r="A31" s="86"/>
      <c r="B31" s="86"/>
      <c r="C31" s="82" t="s">
        <v>71</v>
      </c>
      <c r="D31" s="83"/>
      <c r="E31" s="83"/>
      <c r="F31" s="84"/>
    </row>
    <row r="32" spans="1:6" x14ac:dyDescent="0.2">
      <c r="A32" s="86"/>
      <c r="B32" s="86"/>
      <c r="C32" s="42"/>
      <c r="D32" s="42"/>
      <c r="E32" s="42"/>
      <c r="F32" s="42"/>
    </row>
    <row r="33" spans="1:6" ht="15.75" x14ac:dyDescent="0.2">
      <c r="A33" s="86"/>
      <c r="B33" s="86"/>
      <c r="C33" s="79" t="s">
        <v>72</v>
      </c>
      <c r="D33" s="80"/>
      <c r="E33" s="80"/>
      <c r="F33" s="81"/>
    </row>
    <row r="34" spans="1:6" x14ac:dyDescent="0.2">
      <c r="A34" s="86"/>
      <c r="B34" s="86"/>
      <c r="C34" s="42"/>
      <c r="D34" s="42"/>
      <c r="E34" s="42"/>
      <c r="F34" s="42"/>
    </row>
    <row r="35" spans="1:6" ht="15.75" x14ac:dyDescent="0.2">
      <c r="A35" s="86"/>
      <c r="B35" s="86"/>
      <c r="C35" s="79" t="s">
        <v>73</v>
      </c>
      <c r="D35" s="80"/>
      <c r="E35" s="80"/>
      <c r="F35" s="81"/>
    </row>
    <row r="36" spans="1:6" x14ac:dyDescent="0.2">
      <c r="A36" s="86"/>
      <c r="B36" s="86"/>
      <c r="C36" s="42"/>
      <c r="D36" s="42"/>
      <c r="E36" s="42"/>
      <c r="F36" s="42"/>
    </row>
    <row r="38" spans="1:6" x14ac:dyDescent="0.2">
      <c r="C38" s="35" t="s">
        <v>61</v>
      </c>
    </row>
  </sheetData>
  <mergeCells count="20">
    <mergeCell ref="C27:F27"/>
    <mergeCell ref="C13:F13"/>
    <mergeCell ref="C15:F15"/>
    <mergeCell ref="C17:F17"/>
    <mergeCell ref="A13:A36"/>
    <mergeCell ref="C29:F29"/>
    <mergeCell ref="C31:F31"/>
    <mergeCell ref="C33:F33"/>
    <mergeCell ref="C35:F35"/>
    <mergeCell ref="B13:B36"/>
    <mergeCell ref="C19:F19"/>
    <mergeCell ref="C21:F21"/>
    <mergeCell ref="C23:F23"/>
    <mergeCell ref="C25:F25"/>
    <mergeCell ref="A8:F8"/>
    <mergeCell ref="A4:F4"/>
    <mergeCell ref="A5:F5"/>
    <mergeCell ref="G5:H5"/>
    <mergeCell ref="A6:F6"/>
    <mergeCell ref="A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10" workbookViewId="0">
      <selection activeCell="A10" sqref="A10:E10"/>
    </sheetView>
  </sheetViews>
  <sheetFormatPr defaultRowHeight="12.75" x14ac:dyDescent="0.2"/>
  <cols>
    <col min="1" max="1" width="2.875" style="20" customWidth="1"/>
    <col min="2" max="2" width="19.75" style="20" customWidth="1"/>
    <col min="3" max="3" width="51.25" style="20" customWidth="1"/>
    <col min="4" max="4" width="32.375" style="20" customWidth="1"/>
    <col min="5" max="5" width="74.25" style="20" customWidth="1"/>
    <col min="6" max="256" width="9" style="20"/>
    <col min="257" max="257" width="2.875" style="20" customWidth="1"/>
    <col min="258" max="258" width="19.75" style="20" customWidth="1"/>
    <col min="259" max="259" width="51.25" style="20" customWidth="1"/>
    <col min="260" max="260" width="32.375" style="20" customWidth="1"/>
    <col min="261" max="261" width="74.25" style="20" customWidth="1"/>
    <col min="262" max="512" width="9" style="20"/>
    <col min="513" max="513" width="2.875" style="20" customWidth="1"/>
    <col min="514" max="514" width="19.75" style="20" customWidth="1"/>
    <col min="515" max="515" width="51.25" style="20" customWidth="1"/>
    <col min="516" max="516" width="32.375" style="20" customWidth="1"/>
    <col min="517" max="517" width="74.25" style="20" customWidth="1"/>
    <col min="518" max="768" width="9" style="20"/>
    <col min="769" max="769" width="2.875" style="20" customWidth="1"/>
    <col min="770" max="770" width="19.75" style="20" customWidth="1"/>
    <col min="771" max="771" width="51.25" style="20" customWidth="1"/>
    <col min="772" max="772" width="32.375" style="20" customWidth="1"/>
    <col min="773" max="773" width="74.25" style="20" customWidth="1"/>
    <col min="774" max="1024" width="9" style="20"/>
    <col min="1025" max="1025" width="2.875" style="20" customWidth="1"/>
    <col min="1026" max="1026" width="19.75" style="20" customWidth="1"/>
    <col min="1027" max="1027" width="51.25" style="20" customWidth="1"/>
    <col min="1028" max="1028" width="32.375" style="20" customWidth="1"/>
    <col min="1029" max="1029" width="74.25" style="20" customWidth="1"/>
    <col min="1030" max="1280" width="9" style="20"/>
    <col min="1281" max="1281" width="2.875" style="20" customWidth="1"/>
    <col min="1282" max="1282" width="19.75" style="20" customWidth="1"/>
    <col min="1283" max="1283" width="51.25" style="20" customWidth="1"/>
    <col min="1284" max="1284" width="32.375" style="20" customWidth="1"/>
    <col min="1285" max="1285" width="74.25" style="20" customWidth="1"/>
    <col min="1286" max="1536" width="9" style="20"/>
    <col min="1537" max="1537" width="2.875" style="20" customWidth="1"/>
    <col min="1538" max="1538" width="19.75" style="20" customWidth="1"/>
    <col min="1539" max="1539" width="51.25" style="20" customWidth="1"/>
    <col min="1540" max="1540" width="32.375" style="20" customWidth="1"/>
    <col min="1541" max="1541" width="74.25" style="20" customWidth="1"/>
    <col min="1542" max="1792" width="9" style="20"/>
    <col min="1793" max="1793" width="2.875" style="20" customWidth="1"/>
    <col min="1794" max="1794" width="19.75" style="20" customWidth="1"/>
    <col min="1795" max="1795" width="51.25" style="20" customWidth="1"/>
    <col min="1796" max="1796" width="32.375" style="20" customWidth="1"/>
    <col min="1797" max="1797" width="74.25" style="20" customWidth="1"/>
    <col min="1798" max="2048" width="9" style="20"/>
    <col min="2049" max="2049" width="2.875" style="20" customWidth="1"/>
    <col min="2050" max="2050" width="19.75" style="20" customWidth="1"/>
    <col min="2051" max="2051" width="51.25" style="20" customWidth="1"/>
    <col min="2052" max="2052" width="32.375" style="20" customWidth="1"/>
    <col min="2053" max="2053" width="74.25" style="20" customWidth="1"/>
    <col min="2054" max="2304" width="9" style="20"/>
    <col min="2305" max="2305" width="2.875" style="20" customWidth="1"/>
    <col min="2306" max="2306" width="19.75" style="20" customWidth="1"/>
    <col min="2307" max="2307" width="51.25" style="20" customWidth="1"/>
    <col min="2308" max="2308" width="32.375" style="20" customWidth="1"/>
    <col min="2309" max="2309" width="74.25" style="20" customWidth="1"/>
    <col min="2310" max="2560" width="9" style="20"/>
    <col min="2561" max="2561" width="2.875" style="20" customWidth="1"/>
    <col min="2562" max="2562" width="19.75" style="20" customWidth="1"/>
    <col min="2563" max="2563" width="51.25" style="20" customWidth="1"/>
    <col min="2564" max="2564" width="32.375" style="20" customWidth="1"/>
    <col min="2565" max="2565" width="74.25" style="20" customWidth="1"/>
    <col min="2566" max="2816" width="9" style="20"/>
    <col min="2817" max="2817" width="2.875" style="20" customWidth="1"/>
    <col min="2818" max="2818" width="19.75" style="20" customWidth="1"/>
    <col min="2819" max="2819" width="51.25" style="20" customWidth="1"/>
    <col min="2820" max="2820" width="32.375" style="20" customWidth="1"/>
    <col min="2821" max="2821" width="74.25" style="20" customWidth="1"/>
    <col min="2822" max="3072" width="9" style="20"/>
    <col min="3073" max="3073" width="2.875" style="20" customWidth="1"/>
    <col min="3074" max="3074" width="19.75" style="20" customWidth="1"/>
    <col min="3075" max="3075" width="51.25" style="20" customWidth="1"/>
    <col min="3076" max="3076" width="32.375" style="20" customWidth="1"/>
    <col min="3077" max="3077" width="74.25" style="20" customWidth="1"/>
    <col min="3078" max="3328" width="9" style="20"/>
    <col min="3329" max="3329" width="2.875" style="20" customWidth="1"/>
    <col min="3330" max="3330" width="19.75" style="20" customWidth="1"/>
    <col min="3331" max="3331" width="51.25" style="20" customWidth="1"/>
    <col min="3332" max="3332" width="32.375" style="20" customWidth="1"/>
    <col min="3333" max="3333" width="74.25" style="20" customWidth="1"/>
    <col min="3334" max="3584" width="9" style="20"/>
    <col min="3585" max="3585" width="2.875" style="20" customWidth="1"/>
    <col min="3586" max="3586" width="19.75" style="20" customWidth="1"/>
    <col min="3587" max="3587" width="51.25" style="20" customWidth="1"/>
    <col min="3588" max="3588" width="32.375" style="20" customWidth="1"/>
    <col min="3589" max="3589" width="74.25" style="20" customWidth="1"/>
    <col min="3590" max="3840" width="9" style="20"/>
    <col min="3841" max="3841" width="2.875" style="20" customWidth="1"/>
    <col min="3842" max="3842" width="19.75" style="20" customWidth="1"/>
    <col min="3843" max="3843" width="51.25" style="20" customWidth="1"/>
    <col min="3844" max="3844" width="32.375" style="20" customWidth="1"/>
    <col min="3845" max="3845" width="74.25" style="20" customWidth="1"/>
    <col min="3846" max="4096" width="9" style="20"/>
    <col min="4097" max="4097" width="2.875" style="20" customWidth="1"/>
    <col min="4098" max="4098" width="19.75" style="20" customWidth="1"/>
    <col min="4099" max="4099" width="51.25" style="20" customWidth="1"/>
    <col min="4100" max="4100" width="32.375" style="20" customWidth="1"/>
    <col min="4101" max="4101" width="74.25" style="20" customWidth="1"/>
    <col min="4102" max="4352" width="9" style="20"/>
    <col min="4353" max="4353" width="2.875" style="20" customWidth="1"/>
    <col min="4354" max="4354" width="19.75" style="20" customWidth="1"/>
    <col min="4355" max="4355" width="51.25" style="20" customWidth="1"/>
    <col min="4356" max="4356" width="32.375" style="20" customWidth="1"/>
    <col min="4357" max="4357" width="74.25" style="20" customWidth="1"/>
    <col min="4358" max="4608" width="9" style="20"/>
    <col min="4609" max="4609" width="2.875" style="20" customWidth="1"/>
    <col min="4610" max="4610" width="19.75" style="20" customWidth="1"/>
    <col min="4611" max="4611" width="51.25" style="20" customWidth="1"/>
    <col min="4612" max="4612" width="32.375" style="20" customWidth="1"/>
    <col min="4613" max="4613" width="74.25" style="20" customWidth="1"/>
    <col min="4614" max="4864" width="9" style="20"/>
    <col min="4865" max="4865" width="2.875" style="20" customWidth="1"/>
    <col min="4866" max="4866" width="19.75" style="20" customWidth="1"/>
    <col min="4867" max="4867" width="51.25" style="20" customWidth="1"/>
    <col min="4868" max="4868" width="32.375" style="20" customWidth="1"/>
    <col min="4869" max="4869" width="74.25" style="20" customWidth="1"/>
    <col min="4870" max="5120" width="9" style="20"/>
    <col min="5121" max="5121" width="2.875" style="20" customWidth="1"/>
    <col min="5122" max="5122" width="19.75" style="20" customWidth="1"/>
    <col min="5123" max="5123" width="51.25" style="20" customWidth="1"/>
    <col min="5124" max="5124" width="32.375" style="20" customWidth="1"/>
    <col min="5125" max="5125" width="74.25" style="20" customWidth="1"/>
    <col min="5126" max="5376" width="9" style="20"/>
    <col min="5377" max="5377" width="2.875" style="20" customWidth="1"/>
    <col min="5378" max="5378" width="19.75" style="20" customWidth="1"/>
    <col min="5379" max="5379" width="51.25" style="20" customWidth="1"/>
    <col min="5380" max="5380" width="32.375" style="20" customWidth="1"/>
    <col min="5381" max="5381" width="74.25" style="20" customWidth="1"/>
    <col min="5382" max="5632" width="9" style="20"/>
    <col min="5633" max="5633" width="2.875" style="20" customWidth="1"/>
    <col min="5634" max="5634" width="19.75" style="20" customWidth="1"/>
    <col min="5635" max="5635" width="51.25" style="20" customWidth="1"/>
    <col min="5636" max="5636" width="32.375" style="20" customWidth="1"/>
    <col min="5637" max="5637" width="74.25" style="20" customWidth="1"/>
    <col min="5638" max="5888" width="9" style="20"/>
    <col min="5889" max="5889" width="2.875" style="20" customWidth="1"/>
    <col min="5890" max="5890" width="19.75" style="20" customWidth="1"/>
    <col min="5891" max="5891" width="51.25" style="20" customWidth="1"/>
    <col min="5892" max="5892" width="32.375" style="20" customWidth="1"/>
    <col min="5893" max="5893" width="74.25" style="20" customWidth="1"/>
    <col min="5894" max="6144" width="9" style="20"/>
    <col min="6145" max="6145" width="2.875" style="20" customWidth="1"/>
    <col min="6146" max="6146" width="19.75" style="20" customWidth="1"/>
    <col min="6147" max="6147" width="51.25" style="20" customWidth="1"/>
    <col min="6148" max="6148" width="32.375" style="20" customWidth="1"/>
    <col min="6149" max="6149" width="74.25" style="20" customWidth="1"/>
    <col min="6150" max="6400" width="9" style="20"/>
    <col min="6401" max="6401" width="2.875" style="20" customWidth="1"/>
    <col min="6402" max="6402" width="19.75" style="20" customWidth="1"/>
    <col min="6403" max="6403" width="51.25" style="20" customWidth="1"/>
    <col min="6404" max="6404" width="32.375" style="20" customWidth="1"/>
    <col min="6405" max="6405" width="74.25" style="20" customWidth="1"/>
    <col min="6406" max="6656" width="9" style="20"/>
    <col min="6657" max="6657" width="2.875" style="20" customWidth="1"/>
    <col min="6658" max="6658" width="19.75" style="20" customWidth="1"/>
    <col min="6659" max="6659" width="51.25" style="20" customWidth="1"/>
    <col min="6660" max="6660" width="32.375" style="20" customWidth="1"/>
    <col min="6661" max="6661" width="74.25" style="20" customWidth="1"/>
    <col min="6662" max="6912" width="9" style="20"/>
    <col min="6913" max="6913" width="2.875" style="20" customWidth="1"/>
    <col min="6914" max="6914" width="19.75" style="20" customWidth="1"/>
    <col min="6915" max="6915" width="51.25" style="20" customWidth="1"/>
    <col min="6916" max="6916" width="32.375" style="20" customWidth="1"/>
    <col min="6917" max="6917" width="74.25" style="20" customWidth="1"/>
    <col min="6918" max="7168" width="9" style="20"/>
    <col min="7169" max="7169" width="2.875" style="20" customWidth="1"/>
    <col min="7170" max="7170" width="19.75" style="20" customWidth="1"/>
    <col min="7171" max="7171" width="51.25" style="20" customWidth="1"/>
    <col min="7172" max="7172" width="32.375" style="20" customWidth="1"/>
    <col min="7173" max="7173" width="74.25" style="20" customWidth="1"/>
    <col min="7174" max="7424" width="9" style="20"/>
    <col min="7425" max="7425" width="2.875" style="20" customWidth="1"/>
    <col min="7426" max="7426" width="19.75" style="20" customWidth="1"/>
    <col min="7427" max="7427" width="51.25" style="20" customWidth="1"/>
    <col min="7428" max="7428" width="32.375" style="20" customWidth="1"/>
    <col min="7429" max="7429" width="74.25" style="20" customWidth="1"/>
    <col min="7430" max="7680" width="9" style="20"/>
    <col min="7681" max="7681" width="2.875" style="20" customWidth="1"/>
    <col min="7682" max="7682" width="19.75" style="20" customWidth="1"/>
    <col min="7683" max="7683" width="51.25" style="20" customWidth="1"/>
    <col min="7684" max="7684" width="32.375" style="20" customWidth="1"/>
    <col min="7685" max="7685" width="74.25" style="20" customWidth="1"/>
    <col min="7686" max="7936" width="9" style="20"/>
    <col min="7937" max="7937" width="2.875" style="20" customWidth="1"/>
    <col min="7938" max="7938" width="19.75" style="20" customWidth="1"/>
    <col min="7939" max="7939" width="51.25" style="20" customWidth="1"/>
    <col min="7940" max="7940" width="32.375" style="20" customWidth="1"/>
    <col min="7941" max="7941" width="74.25" style="20" customWidth="1"/>
    <col min="7942" max="8192" width="9" style="20"/>
    <col min="8193" max="8193" width="2.875" style="20" customWidth="1"/>
    <col min="8194" max="8194" width="19.75" style="20" customWidth="1"/>
    <col min="8195" max="8195" width="51.25" style="20" customWidth="1"/>
    <col min="8196" max="8196" width="32.375" style="20" customWidth="1"/>
    <col min="8197" max="8197" width="74.25" style="20" customWidth="1"/>
    <col min="8198" max="8448" width="9" style="20"/>
    <col min="8449" max="8449" width="2.875" style="20" customWidth="1"/>
    <col min="8450" max="8450" width="19.75" style="20" customWidth="1"/>
    <col min="8451" max="8451" width="51.25" style="20" customWidth="1"/>
    <col min="8452" max="8452" width="32.375" style="20" customWidth="1"/>
    <col min="8453" max="8453" width="74.25" style="20" customWidth="1"/>
    <col min="8454" max="8704" width="9" style="20"/>
    <col min="8705" max="8705" width="2.875" style="20" customWidth="1"/>
    <col min="8706" max="8706" width="19.75" style="20" customWidth="1"/>
    <col min="8707" max="8707" width="51.25" style="20" customWidth="1"/>
    <col min="8708" max="8708" width="32.375" style="20" customWidth="1"/>
    <col min="8709" max="8709" width="74.25" style="20" customWidth="1"/>
    <col min="8710" max="8960" width="9" style="20"/>
    <col min="8961" max="8961" width="2.875" style="20" customWidth="1"/>
    <col min="8962" max="8962" width="19.75" style="20" customWidth="1"/>
    <col min="8963" max="8963" width="51.25" style="20" customWidth="1"/>
    <col min="8964" max="8964" width="32.375" style="20" customWidth="1"/>
    <col min="8965" max="8965" width="74.25" style="20" customWidth="1"/>
    <col min="8966" max="9216" width="9" style="20"/>
    <col min="9217" max="9217" width="2.875" style="20" customWidth="1"/>
    <col min="9218" max="9218" width="19.75" style="20" customWidth="1"/>
    <col min="9219" max="9219" width="51.25" style="20" customWidth="1"/>
    <col min="9220" max="9220" width="32.375" style="20" customWidth="1"/>
    <col min="9221" max="9221" width="74.25" style="20" customWidth="1"/>
    <col min="9222" max="9472" width="9" style="20"/>
    <col min="9473" max="9473" width="2.875" style="20" customWidth="1"/>
    <col min="9474" max="9474" width="19.75" style="20" customWidth="1"/>
    <col min="9475" max="9475" width="51.25" style="20" customWidth="1"/>
    <col min="9476" max="9476" width="32.375" style="20" customWidth="1"/>
    <col min="9477" max="9477" width="74.25" style="20" customWidth="1"/>
    <col min="9478" max="9728" width="9" style="20"/>
    <col min="9729" max="9729" width="2.875" style="20" customWidth="1"/>
    <col min="9730" max="9730" width="19.75" style="20" customWidth="1"/>
    <col min="9731" max="9731" width="51.25" style="20" customWidth="1"/>
    <col min="9732" max="9732" width="32.375" style="20" customWidth="1"/>
    <col min="9733" max="9733" width="74.25" style="20" customWidth="1"/>
    <col min="9734" max="9984" width="9" style="20"/>
    <col min="9985" max="9985" width="2.875" style="20" customWidth="1"/>
    <col min="9986" max="9986" width="19.75" style="20" customWidth="1"/>
    <col min="9987" max="9987" width="51.25" style="20" customWidth="1"/>
    <col min="9988" max="9988" width="32.375" style="20" customWidth="1"/>
    <col min="9989" max="9989" width="74.25" style="20" customWidth="1"/>
    <col min="9990" max="10240" width="9" style="20"/>
    <col min="10241" max="10241" width="2.875" style="20" customWidth="1"/>
    <col min="10242" max="10242" width="19.75" style="20" customWidth="1"/>
    <col min="10243" max="10243" width="51.25" style="20" customWidth="1"/>
    <col min="10244" max="10244" width="32.375" style="20" customWidth="1"/>
    <col min="10245" max="10245" width="74.25" style="20" customWidth="1"/>
    <col min="10246" max="10496" width="9" style="20"/>
    <col min="10497" max="10497" width="2.875" style="20" customWidth="1"/>
    <col min="10498" max="10498" width="19.75" style="20" customWidth="1"/>
    <col min="10499" max="10499" width="51.25" style="20" customWidth="1"/>
    <col min="10500" max="10500" width="32.375" style="20" customWidth="1"/>
    <col min="10501" max="10501" width="74.25" style="20" customWidth="1"/>
    <col min="10502" max="10752" width="9" style="20"/>
    <col min="10753" max="10753" width="2.875" style="20" customWidth="1"/>
    <col min="10754" max="10754" width="19.75" style="20" customWidth="1"/>
    <col min="10755" max="10755" width="51.25" style="20" customWidth="1"/>
    <col min="10756" max="10756" width="32.375" style="20" customWidth="1"/>
    <col min="10757" max="10757" width="74.25" style="20" customWidth="1"/>
    <col min="10758" max="11008" width="9" style="20"/>
    <col min="11009" max="11009" width="2.875" style="20" customWidth="1"/>
    <col min="11010" max="11010" width="19.75" style="20" customWidth="1"/>
    <col min="11011" max="11011" width="51.25" style="20" customWidth="1"/>
    <col min="11012" max="11012" width="32.375" style="20" customWidth="1"/>
    <col min="11013" max="11013" width="74.25" style="20" customWidth="1"/>
    <col min="11014" max="11264" width="9" style="20"/>
    <col min="11265" max="11265" width="2.875" style="20" customWidth="1"/>
    <col min="11266" max="11266" width="19.75" style="20" customWidth="1"/>
    <col min="11267" max="11267" width="51.25" style="20" customWidth="1"/>
    <col min="11268" max="11268" width="32.375" style="20" customWidth="1"/>
    <col min="11269" max="11269" width="74.25" style="20" customWidth="1"/>
    <col min="11270" max="11520" width="9" style="20"/>
    <col min="11521" max="11521" width="2.875" style="20" customWidth="1"/>
    <col min="11522" max="11522" width="19.75" style="20" customWidth="1"/>
    <col min="11523" max="11523" width="51.25" style="20" customWidth="1"/>
    <col min="11524" max="11524" width="32.375" style="20" customWidth="1"/>
    <col min="11525" max="11525" width="74.25" style="20" customWidth="1"/>
    <col min="11526" max="11776" width="9" style="20"/>
    <col min="11777" max="11777" width="2.875" style="20" customWidth="1"/>
    <col min="11778" max="11778" width="19.75" style="20" customWidth="1"/>
    <col min="11779" max="11779" width="51.25" style="20" customWidth="1"/>
    <col min="11780" max="11780" width="32.375" style="20" customWidth="1"/>
    <col min="11781" max="11781" width="74.25" style="20" customWidth="1"/>
    <col min="11782" max="12032" width="9" style="20"/>
    <col min="12033" max="12033" width="2.875" style="20" customWidth="1"/>
    <col min="12034" max="12034" width="19.75" style="20" customWidth="1"/>
    <col min="12035" max="12035" width="51.25" style="20" customWidth="1"/>
    <col min="12036" max="12036" width="32.375" style="20" customWidth="1"/>
    <col min="12037" max="12037" width="74.25" style="20" customWidth="1"/>
    <col min="12038" max="12288" width="9" style="20"/>
    <col min="12289" max="12289" width="2.875" style="20" customWidth="1"/>
    <col min="12290" max="12290" width="19.75" style="20" customWidth="1"/>
    <col min="12291" max="12291" width="51.25" style="20" customWidth="1"/>
    <col min="12292" max="12292" width="32.375" style="20" customWidth="1"/>
    <col min="12293" max="12293" width="74.25" style="20" customWidth="1"/>
    <col min="12294" max="12544" width="9" style="20"/>
    <col min="12545" max="12545" width="2.875" style="20" customWidth="1"/>
    <col min="12546" max="12546" width="19.75" style="20" customWidth="1"/>
    <col min="12547" max="12547" width="51.25" style="20" customWidth="1"/>
    <col min="12548" max="12548" width="32.375" style="20" customWidth="1"/>
    <col min="12549" max="12549" width="74.25" style="20" customWidth="1"/>
    <col min="12550" max="12800" width="9" style="20"/>
    <col min="12801" max="12801" width="2.875" style="20" customWidth="1"/>
    <col min="12802" max="12802" width="19.75" style="20" customWidth="1"/>
    <col min="12803" max="12803" width="51.25" style="20" customWidth="1"/>
    <col min="12804" max="12804" width="32.375" style="20" customWidth="1"/>
    <col min="12805" max="12805" width="74.25" style="20" customWidth="1"/>
    <col min="12806" max="13056" width="9" style="20"/>
    <col min="13057" max="13057" width="2.875" style="20" customWidth="1"/>
    <col min="13058" max="13058" width="19.75" style="20" customWidth="1"/>
    <col min="13059" max="13059" width="51.25" style="20" customWidth="1"/>
    <col min="13060" max="13060" width="32.375" style="20" customWidth="1"/>
    <col min="13061" max="13061" width="74.25" style="20" customWidth="1"/>
    <col min="13062" max="13312" width="9" style="20"/>
    <col min="13313" max="13313" width="2.875" style="20" customWidth="1"/>
    <col min="13314" max="13314" width="19.75" style="20" customWidth="1"/>
    <col min="13315" max="13315" width="51.25" style="20" customWidth="1"/>
    <col min="13316" max="13316" width="32.375" style="20" customWidth="1"/>
    <col min="13317" max="13317" width="74.25" style="20" customWidth="1"/>
    <col min="13318" max="13568" width="9" style="20"/>
    <col min="13569" max="13569" width="2.875" style="20" customWidth="1"/>
    <col min="13570" max="13570" width="19.75" style="20" customWidth="1"/>
    <col min="13571" max="13571" width="51.25" style="20" customWidth="1"/>
    <col min="13572" max="13572" width="32.375" style="20" customWidth="1"/>
    <col min="13573" max="13573" width="74.25" style="20" customWidth="1"/>
    <col min="13574" max="13824" width="9" style="20"/>
    <col min="13825" max="13825" width="2.875" style="20" customWidth="1"/>
    <col min="13826" max="13826" width="19.75" style="20" customWidth="1"/>
    <col min="13827" max="13827" width="51.25" style="20" customWidth="1"/>
    <col min="13828" max="13828" width="32.375" style="20" customWidth="1"/>
    <col min="13829" max="13829" width="74.25" style="20" customWidth="1"/>
    <col min="13830" max="14080" width="9" style="20"/>
    <col min="14081" max="14081" width="2.875" style="20" customWidth="1"/>
    <col min="14082" max="14082" width="19.75" style="20" customWidth="1"/>
    <col min="14083" max="14083" width="51.25" style="20" customWidth="1"/>
    <col min="14084" max="14084" width="32.375" style="20" customWidth="1"/>
    <col min="14085" max="14085" width="74.25" style="20" customWidth="1"/>
    <col min="14086" max="14336" width="9" style="20"/>
    <col min="14337" max="14337" width="2.875" style="20" customWidth="1"/>
    <col min="14338" max="14338" width="19.75" style="20" customWidth="1"/>
    <col min="14339" max="14339" width="51.25" style="20" customWidth="1"/>
    <col min="14340" max="14340" width="32.375" style="20" customWidth="1"/>
    <col min="14341" max="14341" width="74.25" style="20" customWidth="1"/>
    <col min="14342" max="14592" width="9" style="20"/>
    <col min="14593" max="14593" width="2.875" style="20" customWidth="1"/>
    <col min="14594" max="14594" width="19.75" style="20" customWidth="1"/>
    <col min="14595" max="14595" width="51.25" style="20" customWidth="1"/>
    <col min="14596" max="14596" width="32.375" style="20" customWidth="1"/>
    <col min="14597" max="14597" width="74.25" style="20" customWidth="1"/>
    <col min="14598" max="14848" width="9" style="20"/>
    <col min="14849" max="14849" width="2.875" style="20" customWidth="1"/>
    <col min="14850" max="14850" width="19.75" style="20" customWidth="1"/>
    <col min="14851" max="14851" width="51.25" style="20" customWidth="1"/>
    <col min="14852" max="14852" width="32.375" style="20" customWidth="1"/>
    <col min="14853" max="14853" width="74.25" style="20" customWidth="1"/>
    <col min="14854" max="15104" width="9" style="20"/>
    <col min="15105" max="15105" width="2.875" style="20" customWidth="1"/>
    <col min="15106" max="15106" width="19.75" style="20" customWidth="1"/>
    <col min="15107" max="15107" width="51.25" style="20" customWidth="1"/>
    <col min="15108" max="15108" width="32.375" style="20" customWidth="1"/>
    <col min="15109" max="15109" width="74.25" style="20" customWidth="1"/>
    <col min="15110" max="15360" width="9" style="20"/>
    <col min="15361" max="15361" width="2.875" style="20" customWidth="1"/>
    <col min="15362" max="15362" width="19.75" style="20" customWidth="1"/>
    <col min="15363" max="15363" width="51.25" style="20" customWidth="1"/>
    <col min="15364" max="15364" width="32.375" style="20" customWidth="1"/>
    <col min="15365" max="15365" width="74.25" style="20" customWidth="1"/>
    <col min="15366" max="15616" width="9" style="20"/>
    <col min="15617" max="15617" width="2.875" style="20" customWidth="1"/>
    <col min="15618" max="15618" width="19.75" style="20" customWidth="1"/>
    <col min="15619" max="15619" width="51.25" style="20" customWidth="1"/>
    <col min="15620" max="15620" width="32.375" style="20" customWidth="1"/>
    <col min="15621" max="15621" width="74.25" style="20" customWidth="1"/>
    <col min="15622" max="15872" width="9" style="20"/>
    <col min="15873" max="15873" width="2.875" style="20" customWidth="1"/>
    <col min="15874" max="15874" width="19.75" style="20" customWidth="1"/>
    <col min="15875" max="15875" width="51.25" style="20" customWidth="1"/>
    <col min="15876" max="15876" width="32.375" style="20" customWidth="1"/>
    <col min="15877" max="15877" width="74.25" style="20" customWidth="1"/>
    <col min="15878" max="16128" width="9" style="20"/>
    <col min="16129" max="16129" width="2.875" style="20" customWidth="1"/>
    <col min="16130" max="16130" width="19.75" style="20" customWidth="1"/>
    <col min="16131" max="16131" width="51.25" style="20" customWidth="1"/>
    <col min="16132" max="16132" width="32.375" style="20" customWidth="1"/>
    <col min="16133" max="16133" width="74.25" style="20" customWidth="1"/>
    <col min="16134" max="16384" width="9" style="20"/>
  </cols>
  <sheetData>
    <row r="1" spans="1:5" x14ac:dyDescent="0.2">
      <c r="E1" s="18"/>
    </row>
    <row r="2" spans="1:5" x14ac:dyDescent="0.2">
      <c r="E2" s="18" t="s">
        <v>45</v>
      </c>
    </row>
    <row r="3" spans="1:5" x14ac:dyDescent="0.2">
      <c r="E3" s="18" t="s">
        <v>16</v>
      </c>
    </row>
    <row r="4" spans="1:5" x14ac:dyDescent="0.2">
      <c r="E4" s="18" t="s">
        <v>46</v>
      </c>
    </row>
    <row r="5" spans="1:5" s="30" customFormat="1" ht="15.75" x14ac:dyDescent="0.25"/>
    <row r="6" spans="1:5" ht="16.5" x14ac:dyDescent="0.25">
      <c r="A6" s="91" t="s">
        <v>29</v>
      </c>
      <c r="B6" s="91"/>
      <c r="C6" s="91"/>
      <c r="D6" s="91"/>
      <c r="E6" s="91"/>
    </row>
    <row r="7" spans="1:5" ht="16.5" x14ac:dyDescent="0.25">
      <c r="A7" s="91" t="s">
        <v>47</v>
      </c>
      <c r="B7" s="92"/>
      <c r="C7" s="92"/>
      <c r="D7" s="92"/>
      <c r="E7" s="92"/>
    </row>
    <row r="8" spans="1:5" ht="16.5" x14ac:dyDescent="0.25">
      <c r="A8" s="91" t="s">
        <v>48</v>
      </c>
      <c r="B8" s="92"/>
      <c r="C8" s="92"/>
      <c r="D8" s="92"/>
      <c r="E8" s="92"/>
    </row>
    <row r="9" spans="1:5" ht="16.5" x14ac:dyDescent="0.25">
      <c r="A9" s="91" t="s">
        <v>21</v>
      </c>
      <c r="B9" s="91"/>
      <c r="C9" s="91"/>
      <c r="D9" s="91"/>
      <c r="E9" s="91"/>
    </row>
    <row r="10" spans="1:5" ht="16.5" x14ac:dyDescent="0.25">
      <c r="A10" s="91" t="s">
        <v>95</v>
      </c>
      <c r="B10" s="91"/>
      <c r="C10" s="91"/>
      <c r="D10" s="91"/>
      <c r="E10" s="91"/>
    </row>
    <row r="11" spans="1:5" s="30" customFormat="1" ht="15.75" x14ac:dyDescent="0.25"/>
    <row r="12" spans="1:5" s="32" customFormat="1" ht="38.25" x14ac:dyDescent="0.25">
      <c r="A12" s="31" t="s">
        <v>49</v>
      </c>
      <c r="B12" s="31" t="s">
        <v>1</v>
      </c>
      <c r="C12" s="31" t="s">
        <v>50</v>
      </c>
      <c r="D12" s="31" t="s">
        <v>75</v>
      </c>
      <c r="E12" s="31" t="s">
        <v>51</v>
      </c>
    </row>
    <row r="13" spans="1:5" s="34" customFormat="1" x14ac:dyDescent="0.25">
      <c r="A13" s="33">
        <v>1</v>
      </c>
      <c r="B13" s="33">
        <v>2</v>
      </c>
      <c r="C13" s="33">
        <v>5</v>
      </c>
      <c r="D13" s="33">
        <v>6</v>
      </c>
      <c r="E13" s="33">
        <v>7</v>
      </c>
    </row>
    <row r="14" spans="1:5" ht="255" x14ac:dyDescent="0.2">
      <c r="A14" s="33">
        <v>1</v>
      </c>
      <c r="B14" s="25" t="s">
        <v>76</v>
      </c>
      <c r="C14" s="25" t="s">
        <v>77</v>
      </c>
      <c r="D14" s="25" t="s">
        <v>78</v>
      </c>
      <c r="E14" s="25" t="s">
        <v>79</v>
      </c>
    </row>
    <row r="15" spans="1:5" ht="63.75" x14ac:dyDescent="0.2">
      <c r="A15" s="33">
        <v>2</v>
      </c>
      <c r="B15" s="25" t="s">
        <v>76</v>
      </c>
      <c r="C15" s="25" t="s">
        <v>52</v>
      </c>
      <c r="D15" s="25" t="s">
        <v>53</v>
      </c>
      <c r="E15" s="25" t="s">
        <v>54</v>
      </c>
    </row>
  </sheetData>
  <mergeCells count="5">
    <mergeCell ref="A6:E6"/>
    <mergeCell ref="A7:E7"/>
    <mergeCell ref="A8:E8"/>
    <mergeCell ref="A9:E9"/>
    <mergeCell ref="A10:E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opLeftCell="A8" workbookViewId="0">
      <selection activeCell="E20" sqref="E20"/>
    </sheetView>
  </sheetViews>
  <sheetFormatPr defaultRowHeight="15.75" x14ac:dyDescent="0.25"/>
  <cols>
    <col min="1" max="1" width="7.375" customWidth="1"/>
    <col min="2" max="2" width="17.25" customWidth="1"/>
    <col min="3" max="3" width="18.25" customWidth="1"/>
    <col min="4" max="4" width="14.375" customWidth="1"/>
    <col min="5" max="5" width="19.25" customWidth="1"/>
    <col min="6" max="6" width="18.75" customWidth="1"/>
    <col min="7" max="7" width="18.625" customWidth="1"/>
    <col min="8" max="8" width="18" customWidth="1"/>
    <col min="9" max="9" width="20.125" customWidth="1"/>
    <col min="10" max="10" width="13.5" customWidth="1"/>
  </cols>
  <sheetData>
    <row r="1" spans="1:12" s="16" customFormat="1" ht="12.75" x14ac:dyDescent="0.2">
      <c r="A1" s="15"/>
      <c r="C1" s="17"/>
      <c r="J1" s="18"/>
    </row>
    <row r="2" spans="1:12" s="16" customFormat="1" ht="16.5" customHeight="1" x14ac:dyDescent="0.2">
      <c r="A2" s="15"/>
      <c r="C2" s="17"/>
      <c r="I2" s="18" t="s">
        <v>44</v>
      </c>
      <c r="J2" s="18"/>
    </row>
    <row r="3" spans="1:12" s="16" customFormat="1" ht="14.25" customHeight="1" x14ac:dyDescent="0.2">
      <c r="A3" s="15"/>
      <c r="C3" s="17"/>
      <c r="I3" s="18" t="s">
        <v>16</v>
      </c>
      <c r="J3" s="18"/>
    </row>
    <row r="4" spans="1:12" s="16" customFormat="1" ht="15" customHeight="1" x14ac:dyDescent="0.2">
      <c r="A4" s="15"/>
      <c r="C4" s="17"/>
      <c r="I4" s="18" t="s">
        <v>46</v>
      </c>
      <c r="J4" s="18"/>
    </row>
    <row r="5" spans="1:12" s="16" customFormat="1" ht="12.75" x14ac:dyDescent="0.2">
      <c r="A5" s="15"/>
      <c r="C5" s="17"/>
      <c r="F5" s="18"/>
    </row>
    <row r="6" spans="1:12" s="16" customFormat="1" ht="16.5" customHeight="1" x14ac:dyDescent="0.25">
      <c r="A6" s="93" t="s">
        <v>29</v>
      </c>
      <c r="B6" s="93"/>
      <c r="C6" s="93"/>
      <c r="D6" s="93"/>
      <c r="E6" s="93"/>
      <c r="F6" s="93"/>
      <c r="G6" s="93"/>
      <c r="H6" s="93"/>
      <c r="I6" s="93"/>
      <c r="J6" s="93"/>
    </row>
    <row r="7" spans="1:12" s="16" customFormat="1" ht="16.5" customHeight="1" x14ac:dyDescent="0.25">
      <c r="A7" s="93" t="s">
        <v>30</v>
      </c>
      <c r="B7" s="94"/>
      <c r="C7" s="94"/>
      <c r="D7" s="94"/>
      <c r="E7" s="94"/>
      <c r="F7" s="94"/>
      <c r="G7" s="94"/>
      <c r="H7" s="94"/>
      <c r="I7" s="94"/>
      <c r="J7" s="94"/>
    </row>
    <row r="8" spans="1:12" s="16" customFormat="1" ht="16.5" customHeight="1" x14ac:dyDescent="0.25">
      <c r="A8" s="93" t="s">
        <v>80</v>
      </c>
      <c r="B8" s="94"/>
      <c r="C8" s="94"/>
      <c r="D8" s="94"/>
      <c r="E8" s="94"/>
      <c r="F8" s="94"/>
      <c r="G8" s="94"/>
      <c r="H8" s="94"/>
      <c r="I8" s="94"/>
      <c r="J8" s="94"/>
    </row>
    <row r="9" spans="1:12" s="16" customFormat="1" ht="16.5" customHeight="1" x14ac:dyDescent="0.25">
      <c r="A9" s="93" t="s">
        <v>31</v>
      </c>
      <c r="B9" s="93"/>
      <c r="C9" s="93"/>
      <c r="D9" s="93"/>
      <c r="E9" s="93"/>
      <c r="F9" s="93"/>
      <c r="G9" s="93"/>
      <c r="H9" s="93"/>
      <c r="I9" s="93"/>
      <c r="J9" s="93"/>
    </row>
    <row r="10" spans="1:12" s="20" customFormat="1" ht="16.5" x14ac:dyDescent="0.25">
      <c r="A10" s="91">
        <v>2024</v>
      </c>
      <c r="B10" s="91"/>
      <c r="C10" s="91"/>
      <c r="D10" s="91"/>
      <c r="E10" s="91"/>
      <c r="F10" s="91"/>
      <c r="G10" s="91"/>
      <c r="H10" s="91"/>
      <c r="I10" s="91"/>
      <c r="J10" s="91"/>
      <c r="K10" s="19"/>
      <c r="L10" s="19"/>
    </row>
    <row r="11" spans="1:12" s="22" customFormat="1" ht="15" x14ac:dyDescent="0.25">
      <c r="A11" s="21"/>
    </row>
    <row r="12" spans="1:12" s="22" customFormat="1" ht="80.25" customHeight="1" x14ac:dyDescent="0.25">
      <c r="A12" s="23" t="s">
        <v>32</v>
      </c>
      <c r="B12" s="23" t="s">
        <v>1</v>
      </c>
      <c r="C12" s="23" t="s">
        <v>2</v>
      </c>
      <c r="D12" s="23" t="s">
        <v>81</v>
      </c>
      <c r="E12" s="23" t="s">
        <v>33</v>
      </c>
      <c r="F12" s="23" t="s">
        <v>34</v>
      </c>
      <c r="G12" s="23" t="s">
        <v>35</v>
      </c>
      <c r="H12" s="23" t="s">
        <v>36</v>
      </c>
      <c r="I12" s="23" t="s">
        <v>37</v>
      </c>
      <c r="J12" s="23" t="s">
        <v>38</v>
      </c>
    </row>
    <row r="13" spans="1:12" s="22" customFormat="1" ht="15" x14ac:dyDescent="0.25">
      <c r="A13" s="23">
        <v>1</v>
      </c>
      <c r="B13" s="23">
        <v>2</v>
      </c>
      <c r="C13" s="23">
        <v>3</v>
      </c>
      <c r="D13" s="23">
        <v>4</v>
      </c>
      <c r="E13" s="23">
        <v>5</v>
      </c>
      <c r="F13" s="23">
        <v>6</v>
      </c>
      <c r="G13" s="23">
        <v>7</v>
      </c>
      <c r="H13" s="23">
        <v>8</v>
      </c>
      <c r="I13" s="23">
        <v>9</v>
      </c>
      <c r="J13" s="23">
        <v>10</v>
      </c>
    </row>
    <row r="14" spans="1:12" s="28" customFormat="1" ht="264.75" customHeight="1" x14ac:dyDescent="0.25">
      <c r="A14" s="24">
        <v>1</v>
      </c>
      <c r="B14" s="29" t="s">
        <v>23</v>
      </c>
      <c r="C14" s="25" t="s">
        <v>24</v>
      </c>
      <c r="D14" s="25" t="s">
        <v>25</v>
      </c>
      <c r="E14" s="26" t="s">
        <v>39</v>
      </c>
      <c r="F14" s="27" t="s">
        <v>40</v>
      </c>
      <c r="G14" s="26" t="s">
        <v>41</v>
      </c>
      <c r="H14" s="27" t="s">
        <v>42</v>
      </c>
      <c r="I14" s="26" t="s">
        <v>82</v>
      </c>
      <c r="J14" s="26" t="s">
        <v>43</v>
      </c>
    </row>
  </sheetData>
  <mergeCells count="5">
    <mergeCell ref="A6:J6"/>
    <mergeCell ref="A7:J7"/>
    <mergeCell ref="A8:J8"/>
    <mergeCell ref="A9:J9"/>
    <mergeCell ref="A10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Прилож.№2  за 1,2,3,4 квар 2024</vt:lpstr>
      <vt:lpstr>Прилож.№4а за 1,2,3,4 квар 2024</vt:lpstr>
      <vt:lpstr> Прилож.№4б за 1,2,3,4квар 2024</vt:lpstr>
      <vt:lpstr>Прилож.№4в за 1,2,3,4 квар 2024</vt:lpstr>
      <vt:lpstr>Прилож.№6 за 1,2,3,4 квар 2024</vt:lpstr>
      <vt:lpstr>Прилож.№8 за 1,2,3,4 квар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 П. Бондаренко</dc:creator>
  <cp:lastModifiedBy>Е С. Украинец</cp:lastModifiedBy>
  <cp:lastPrinted>2019-03-06T08:12:39Z</cp:lastPrinted>
  <dcterms:created xsi:type="dcterms:W3CDTF">2014-05-23T02:56:41Z</dcterms:created>
  <dcterms:modified xsi:type="dcterms:W3CDTF">2024-10-02T09:08:36Z</dcterms:modified>
</cp:coreProperties>
</file>