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3 (с НДС) " sheetId="5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AJ67" i="5"/>
  <c r="AH67"/>
  <c r="AF67"/>
  <c r="AC67"/>
  <c r="AA67"/>
  <c r="Y67"/>
  <c r="U67"/>
  <c r="AJ66"/>
  <c r="AH66"/>
  <c r="AF66"/>
  <c r="AC66"/>
  <c r="AA66"/>
  <c r="Y66"/>
  <c r="U66"/>
  <c r="AK64"/>
  <c r="AI64"/>
  <c r="AG64"/>
  <c r="AD64"/>
  <c r="AB64"/>
  <c r="Z64"/>
  <c r="X64"/>
  <c r="AK63"/>
  <c r="AI63"/>
  <c r="AK62"/>
  <c r="AI62"/>
  <c r="AK61"/>
  <c r="AI61"/>
  <c r="AG61"/>
  <c r="AD61"/>
  <c r="AB61"/>
  <c r="Z61"/>
  <c r="X61"/>
  <c r="AK60"/>
  <c r="AI60"/>
  <c r="AG60"/>
  <c r="AD60"/>
  <c r="AB60"/>
  <c r="Z60"/>
  <c r="X60"/>
  <c r="AK59"/>
  <c r="AI59"/>
  <c r="AG59"/>
  <c r="AD59"/>
  <c r="AB59"/>
  <c r="Z59"/>
  <c r="X59"/>
  <c r="AJ56"/>
  <c r="AH56"/>
  <c r="AF56"/>
  <c r="AC56"/>
  <c r="AA56"/>
  <c r="Y56"/>
  <c r="U56"/>
  <c r="H44"/>
  <c r="H43"/>
  <c r="H42"/>
  <c r="H41"/>
  <c r="H40"/>
  <c r="H39"/>
  <c r="F38"/>
  <c r="H38" s="1"/>
  <c r="H36"/>
  <c r="AJ34"/>
  <c r="Y34"/>
  <c r="U34"/>
  <c r="V34" s="1"/>
  <c r="R34"/>
  <c r="S34" s="1"/>
  <c r="O34"/>
  <c r="P34" s="1"/>
  <c r="AJ33"/>
  <c r="Y32"/>
  <c r="U32"/>
  <c r="AK30"/>
  <c r="AI30"/>
  <c r="AG30"/>
  <c r="AD30"/>
  <c r="AB30"/>
  <c r="Z30"/>
  <c r="X30"/>
  <c r="V30"/>
  <c r="S30"/>
  <c r="P30"/>
  <c r="M30"/>
  <c r="J30"/>
  <c r="H30"/>
  <c r="AK29"/>
  <c r="AI29"/>
  <c r="AG29"/>
  <c r="AD29"/>
  <c r="AB29"/>
  <c r="Z29"/>
  <c r="X29"/>
  <c r="V29"/>
  <c r="S29"/>
  <c r="AK28"/>
  <c r="AJ28"/>
  <c r="AI28"/>
  <c r="AH28"/>
  <c r="AG28"/>
  <c r="AF28"/>
  <c r="AD28"/>
  <c r="AC28"/>
  <c r="AB28"/>
  <c r="AA28"/>
  <c r="Y28"/>
  <c r="U28"/>
  <c r="V28" s="1"/>
  <c r="R28"/>
  <c r="S28" s="1"/>
  <c r="O28"/>
  <c r="P28" s="1"/>
  <c r="M28"/>
  <c r="J28"/>
  <c r="H28"/>
  <c r="AK27"/>
  <c r="AI27"/>
  <c r="AG27"/>
  <c r="AD27"/>
  <c r="AB27"/>
  <c r="V27"/>
  <c r="S27"/>
  <c r="P27"/>
  <c r="M27"/>
  <c r="F27"/>
  <c r="J27" s="1"/>
  <c r="D27"/>
  <c r="H27" s="1"/>
  <c r="AK26"/>
  <c r="AI26"/>
  <c r="AG26"/>
  <c r="AD26"/>
  <c r="AB26"/>
  <c r="Z26"/>
  <c r="X26"/>
  <c r="V26"/>
  <c r="S26"/>
  <c r="P26"/>
  <c r="M26"/>
  <c r="J26"/>
  <c r="H26"/>
  <c r="AK25"/>
  <c r="AJ25"/>
  <c r="AI25"/>
  <c r="AH25"/>
  <c r="AG25"/>
  <c r="AF25"/>
  <c r="AD25"/>
  <c r="AC25"/>
  <c r="AB25"/>
  <c r="AA25"/>
  <c r="Z25"/>
  <c r="X25"/>
  <c r="AK24"/>
  <c r="AJ24" s="1"/>
  <c r="AI24"/>
  <c r="AH24"/>
  <c r="AG24"/>
  <c r="AF24"/>
  <c r="AD24"/>
  <c r="AC24"/>
  <c r="AB24"/>
  <c r="AA24"/>
  <c r="Z24"/>
  <c r="X24"/>
  <c r="AK22"/>
  <c r="AJ22" s="1"/>
  <c r="AI22"/>
  <c r="AH22"/>
  <c r="AG22"/>
  <c r="AF22"/>
  <c r="AD22"/>
  <c r="AC22"/>
  <c r="AB22"/>
  <c r="AA22"/>
  <c r="Z22"/>
  <c r="Y22"/>
  <c r="X22"/>
  <c r="AH21"/>
  <c r="AI21" s="1"/>
  <c r="AF21"/>
  <c r="AG21" s="1"/>
  <c r="AC21"/>
  <c r="AD21" s="1"/>
  <c r="AA21"/>
  <c r="AB21" s="1"/>
  <c r="Z21"/>
  <c r="X21"/>
  <c r="AJ20"/>
  <c r="AI20"/>
  <c r="AG20"/>
  <c r="AD20"/>
  <c r="AB20"/>
  <c r="Z20"/>
  <c r="X20"/>
  <c r="V20"/>
  <c r="S20"/>
  <c r="AK19"/>
  <c r="AJ19"/>
  <c r="AI19"/>
  <c r="AH19"/>
  <c r="AG19"/>
  <c r="AF19"/>
  <c r="AD19"/>
  <c r="AC19"/>
  <c r="AB19"/>
  <c r="AA19"/>
  <c r="Z19"/>
  <c r="X19"/>
  <c r="AJ18"/>
  <c r="AI18"/>
  <c r="AH18"/>
  <c r="AG18"/>
  <c r="AF18"/>
  <c r="AC18"/>
  <c r="AD18" s="1"/>
  <c r="AA18"/>
  <c r="AB18" s="1"/>
  <c r="Z18"/>
  <c r="X18"/>
  <c r="AH16"/>
  <c r="AI16" s="1"/>
  <c r="AF16"/>
  <c r="AG16" s="1"/>
  <c r="AC16"/>
  <c r="AD16" s="1"/>
  <c r="AA16"/>
  <c r="AB16" s="1"/>
  <c r="Y16"/>
  <c r="Z16" s="1"/>
  <c r="X16"/>
  <c r="AI15"/>
  <c r="AH15"/>
  <c r="AG15"/>
  <c r="AF15"/>
  <c r="AD15"/>
  <c r="AC15"/>
  <c r="AB15"/>
  <c r="AA15"/>
  <c r="Z15"/>
  <c r="X15"/>
  <c r="AK14"/>
  <c r="AK18" s="1"/>
  <c r="AI14"/>
  <c r="AG14"/>
  <c r="AD14"/>
  <c r="AB14"/>
  <c r="Z14"/>
  <c r="X14"/>
  <c r="V14"/>
  <c r="S14"/>
  <c r="AK13"/>
  <c r="AJ13"/>
  <c r="AH13"/>
  <c r="AI13" s="1"/>
  <c r="AF13"/>
  <c r="AG13" s="1"/>
  <c r="AC13"/>
  <c r="AD13" s="1"/>
  <c r="AA13"/>
  <c r="AB13" s="1"/>
  <c r="Y13"/>
  <c r="Z13" s="1"/>
  <c r="U13"/>
  <c r="X13" s="1"/>
  <c r="AJ12"/>
  <c r="AI12"/>
  <c r="AG12"/>
  <c r="AD12"/>
  <c r="AB12"/>
  <c r="Z12"/>
  <c r="X12"/>
  <c r="R12"/>
  <c r="S12" s="1"/>
  <c r="O12"/>
  <c r="P12" s="1"/>
  <c r="L12"/>
  <c r="M12" s="1"/>
  <c r="I12"/>
  <c r="J12" s="1"/>
  <c r="F12"/>
  <c r="H12" s="1"/>
  <c r="AH11"/>
  <c r="AI11" s="1"/>
  <c r="AF11"/>
  <c r="AG11" s="1"/>
  <c r="AC11"/>
  <c r="AD11" s="1"/>
  <c r="AA11"/>
  <c r="AB11" s="1"/>
  <c r="Y11"/>
  <c r="Z11" s="1"/>
  <c r="U11"/>
  <c r="X11" s="1"/>
  <c r="AK10"/>
  <c r="AK11" s="1"/>
  <c r="AJ11" s="1"/>
  <c r="AI10"/>
  <c r="AG10"/>
  <c r="AD10"/>
  <c r="AB10"/>
  <c r="Z10"/>
  <c r="X10"/>
  <c r="R10"/>
  <c r="S10" s="1"/>
  <c r="O10"/>
  <c r="P10" s="1"/>
  <c r="L10"/>
  <c r="M10" s="1"/>
  <c r="I10"/>
  <c r="J10" s="1"/>
  <c r="F10"/>
  <c r="H10" s="1"/>
  <c r="AK16" l="1"/>
  <c r="AJ16" s="1"/>
  <c r="AK15"/>
  <c r="AJ15" s="1"/>
  <c r="V10"/>
  <c r="V12"/>
  <c r="AK21"/>
  <c r="AJ21" s="1"/>
</calcChain>
</file>

<file path=xl/sharedStrings.xml><?xml version="1.0" encoding="utf-8"?>
<sst xmlns="http://schemas.openxmlformats.org/spreadsheetml/2006/main" count="249" uniqueCount="153">
  <si>
    <t xml:space="preserve">Тарифы на коммунальные услуги, </t>
  </si>
  <si>
    <t>оказываемые МУП "МПОЭ"на территории города Трехгорного</t>
  </si>
  <si>
    <t>№ п/п</t>
  </si>
  <si>
    <t>Наименование услуг</t>
  </si>
  <si>
    <t>Ед.изм.</t>
  </si>
  <si>
    <t xml:space="preserve">Экономически обоснованный тариф , руб.                                     </t>
  </si>
  <si>
    <t xml:space="preserve"> с 01.01.05 г.</t>
  </si>
  <si>
    <t>с 01.01.2006 г.</t>
  </si>
  <si>
    <t xml:space="preserve">с 01.01.2007 г. </t>
  </si>
  <si>
    <t xml:space="preserve">с 01.01.2008 г. </t>
  </si>
  <si>
    <t xml:space="preserve">с 01.01.2009 г. </t>
  </si>
  <si>
    <t xml:space="preserve">с 01.01.2010 г. </t>
  </si>
  <si>
    <t>с 01.01.2011 года</t>
  </si>
  <si>
    <t>2012 г.</t>
  </si>
  <si>
    <t>с 01.09.2012 г.</t>
  </si>
  <si>
    <t>2013 г.</t>
  </si>
  <si>
    <t>с 01.01.2012 г.</t>
  </si>
  <si>
    <t>с 01.07.2012 г.</t>
  </si>
  <si>
    <t xml:space="preserve">основание (нормативный документ) </t>
  </si>
  <si>
    <t>без НДС</t>
  </si>
  <si>
    <t>с учетом НДС</t>
  </si>
  <si>
    <t>с 01.01.2013 г.</t>
  </si>
  <si>
    <t>с 01.07.2013 г.</t>
  </si>
  <si>
    <t>руб.</t>
  </si>
  <si>
    <t>нормативный документ</t>
  </si>
  <si>
    <t>отклонение от предыдущего тарифа, %</t>
  </si>
  <si>
    <t xml:space="preserve">нормативный документ </t>
  </si>
  <si>
    <t>1.</t>
  </si>
  <si>
    <t>руб/Гкал</t>
  </si>
  <si>
    <t>Пост. ГК ЕТО Чел.обл.: от 24.12.09г. № 48/69</t>
  </si>
  <si>
    <t>Пост. ГК ЕТО Чел.обл.: от 23.11.10г. № 40/35</t>
  </si>
  <si>
    <t>Пост. ГК ЕТО Чел.обл.: от 27.10.11г. № 36/90</t>
  </si>
  <si>
    <t>Пост. ГК ЕТО Чел.обл.:                                            от 22.10.12г.                               № 47/38</t>
  </si>
  <si>
    <t>1.1.</t>
  </si>
  <si>
    <t>Пост. ГК ЕТО Чел.обл.:                                          от 28.06.13г.                               № 21/192</t>
  </si>
  <si>
    <t>руб./м3</t>
  </si>
  <si>
    <t>расчетно</t>
  </si>
  <si>
    <t>2.</t>
  </si>
  <si>
    <t>Пост. ГК ЕТО Чел.обл.: от 24.12.09г. № 48/129</t>
  </si>
  <si>
    <t>Пост. ГК ЕТО Чел.обл.: от 23.11.10г. № 40/33</t>
  </si>
  <si>
    <t>Пост. ГК ЕТО Чел.обл.: от 27.10.11г. № 36/98</t>
  </si>
  <si>
    <t>Пост. ГК ЕТО Чел.обл.:                                         от 25.10.12г.                                   № 38/35</t>
  </si>
  <si>
    <t>2.1.</t>
  </si>
  <si>
    <t>Пост. ГК ЕТО Чел.обл.:                        от 28.06.13г.                               № 21/109</t>
  </si>
  <si>
    <t>руб./Гкал</t>
  </si>
  <si>
    <t>в том числе:</t>
  </si>
  <si>
    <t>3.</t>
  </si>
  <si>
    <t>Водоснабжение</t>
  </si>
  <si>
    <t>Пост. ГК ЕТО Чел.обл. от 15.12.04г. № 16/134</t>
  </si>
  <si>
    <t>Пост. ГК ЕТО Чел.обл.: от 22.11.05г. № 22/97</t>
  </si>
  <si>
    <t>Пост. ГК ЕТО Чел.обл.: от 26.10.06г. № 28/58</t>
  </si>
  <si>
    <t>Пост. ГК ЕТО Чел.обл.: от 23.11.07г. № 31/37</t>
  </si>
  <si>
    <t>Пост. ГК ЕТО Чел.обл.: от 20.11.08г. № 38/78</t>
  </si>
  <si>
    <t>Пост. ГК ЕТО Чел.обл.: от 03.12.09г. № 42/43</t>
  </si>
  <si>
    <t>Пост. ГК ЕТО Чел.обл.: от 30.11.10г. № 44/17</t>
  </si>
  <si>
    <t>Пост. ГК ЕТО Чел.обл. от 24.11.11г. № 40/53</t>
  </si>
  <si>
    <t>Пост. ГК ЕТО Чел.обл. от 29.11.12г.                        № 49/92</t>
  </si>
  <si>
    <t>2)</t>
  </si>
  <si>
    <t>МУП МПОЭ</t>
  </si>
  <si>
    <t>4.</t>
  </si>
  <si>
    <t>Водоотведение</t>
  </si>
  <si>
    <t>Пост. ГК ЕТО Чел.обл.: от 24.11.10г. № 40/53</t>
  </si>
  <si>
    <t xml:space="preserve"> - сбор стоков</t>
  </si>
  <si>
    <t xml:space="preserve"> - очистка стоков (для организаций, находящихся за границей раздела сетей)</t>
  </si>
  <si>
    <t>5.</t>
  </si>
  <si>
    <r>
      <t>Природный газ, реализуемый МУП "МПОЭ" населению</t>
    </r>
    <r>
      <rPr>
        <sz val="12"/>
        <rFont val="Times New Roman Cyr"/>
        <family val="1"/>
        <charset val="204"/>
      </rPr>
      <t>:</t>
    </r>
  </si>
  <si>
    <t>Пост. ГК ЕТО Чел.обл. от 29.06.12г. № 20/2</t>
  </si>
  <si>
    <t>1)</t>
  </si>
  <si>
    <t>для целей приготовления пищи</t>
  </si>
  <si>
    <t>руб./1000м3</t>
  </si>
  <si>
    <t>руб./1000м4</t>
  </si>
  <si>
    <t>с 01.04.05 г.</t>
  </si>
  <si>
    <t>руб./1000м5</t>
  </si>
  <si>
    <t>8.</t>
  </si>
  <si>
    <t>Жилищные услуги:</t>
  </si>
  <si>
    <t>руб./1000м6</t>
  </si>
  <si>
    <t>содержание и текущий ремонт жилищного фонда в домах без мусоропровода, в том числе:</t>
  </si>
  <si>
    <t>руб./1000м7</t>
  </si>
  <si>
    <t>Пост. ГК ЕТО Чел.обл. от 28.12.04г. № 17/82</t>
  </si>
  <si>
    <t>На согласовании в ЕТО Челяб. обл.</t>
  </si>
  <si>
    <t xml:space="preserve">для МУП СЭЖФ </t>
  </si>
  <si>
    <t>руб./1000м8</t>
  </si>
  <si>
    <t>для МУП МПОЭ (инженерн. оборуд.)</t>
  </si>
  <si>
    <t>руб./1000м9</t>
  </si>
  <si>
    <t>техническое обслуживание и ремонт лифтов</t>
  </si>
  <si>
    <t>руб./1000м10</t>
  </si>
  <si>
    <t>в домах с эл.плитами</t>
  </si>
  <si>
    <t>руб./1000м11</t>
  </si>
  <si>
    <t>в домах с газовыми плитами</t>
  </si>
  <si>
    <t>руб./1000м12</t>
  </si>
  <si>
    <t>3)</t>
  </si>
  <si>
    <t>вывоз ТБО</t>
  </si>
  <si>
    <t>руб./1000м13</t>
  </si>
  <si>
    <t>9.</t>
  </si>
  <si>
    <t>Обслуживание ВДГО:</t>
  </si>
  <si>
    <t>руб./1000м14</t>
  </si>
  <si>
    <t>2-х конфорочной плиты (min-max)</t>
  </si>
  <si>
    <t>руб./1000м15</t>
  </si>
  <si>
    <t>2,02-6,07</t>
  </si>
  <si>
    <t>Пост. ГК ЕТО Чел.обл. от 15.12.04г. № 16/162</t>
  </si>
  <si>
    <t>4-х конфорочной плиты (min-max)</t>
  </si>
  <si>
    <t>руб./1000м16</t>
  </si>
  <si>
    <t>2,68-8,05</t>
  </si>
  <si>
    <t>внеквартирные сети</t>
  </si>
  <si>
    <t>руб./1000м17</t>
  </si>
  <si>
    <t>2,47-3,09</t>
  </si>
  <si>
    <t>руб./1000м18</t>
  </si>
  <si>
    <t>руб./1000м19</t>
  </si>
  <si>
    <t xml:space="preserve">2-х конфорочной плиты </t>
  </si>
  <si>
    <t>руб./1000м20</t>
  </si>
  <si>
    <t>в том числе внеквартирные сети</t>
  </si>
  <si>
    <t>руб./1000м21</t>
  </si>
  <si>
    <t xml:space="preserve">4-х конфорочной плиты </t>
  </si>
  <si>
    <t>руб./1000м22</t>
  </si>
  <si>
    <t>руб./1000м23</t>
  </si>
  <si>
    <t>руб./1000м24</t>
  </si>
  <si>
    <t>6.</t>
  </si>
  <si>
    <t>Обслуживание ВДГО</t>
  </si>
  <si>
    <t>руб./м2</t>
  </si>
  <si>
    <t xml:space="preserve">Пост. админ.                г.Трехгорного                   от 29.11.2011г.                № 1549 </t>
  </si>
  <si>
    <t>7.</t>
  </si>
  <si>
    <t>Транспортировка газа</t>
  </si>
  <si>
    <t>Приказ ФСТ России от 27.12.2011г.          № 436-э/13</t>
  </si>
  <si>
    <t>от 10 до 100 включ-но млн.м3/год</t>
  </si>
  <si>
    <t>от 1 до 10 включ-но млн.м3/год</t>
  </si>
  <si>
    <t>от 0,1 до 1 включ-но млн.м3/год</t>
  </si>
  <si>
    <t>от 0,01до 0,1включ-но млн.м3/год</t>
  </si>
  <si>
    <t>до 0,01 млн.м3/год</t>
  </si>
  <si>
    <t>население</t>
  </si>
  <si>
    <t>Пост. ГК ЕТО Чел.обл.: от 29.12.11г. № 47/15</t>
  </si>
  <si>
    <t>Пост. ГК ЕТО Чел.обл.: от 29.12.11г.                                  № 47/15</t>
  </si>
  <si>
    <t xml:space="preserve">  - с доставкой до потребителя</t>
  </si>
  <si>
    <t>руб/кг</t>
  </si>
  <si>
    <t>1баллон           (21кг)</t>
  </si>
  <si>
    <t xml:space="preserve">  - без доставки (отпуск с ГНС)</t>
  </si>
  <si>
    <t>1баллон(21кг)</t>
  </si>
  <si>
    <t>из групповых газовых установок</t>
  </si>
  <si>
    <r>
      <t xml:space="preserve">Теплоэнергия,                          </t>
    </r>
    <r>
      <rPr>
        <sz val="12"/>
        <rFont val="Times New Roman Cyr"/>
        <charset val="204"/>
      </rPr>
      <t xml:space="preserve"> поставляемая МУП "МПОЭ"   </t>
    </r>
    <r>
      <rPr>
        <b/>
        <sz val="12"/>
        <rFont val="Times New Roman Cyr"/>
        <family val="1"/>
        <charset val="204"/>
      </rPr>
      <t xml:space="preserve"> от кот.ФГУП "ПСЗ" </t>
    </r>
    <r>
      <rPr>
        <sz val="12"/>
        <rFont val="Times New Roman Cyr"/>
        <charset val="204"/>
      </rPr>
      <t>(кроме населения)</t>
    </r>
  </si>
  <si>
    <t xml:space="preserve">в том числе горячее водоснабжение </t>
  </si>
  <si>
    <r>
      <t xml:space="preserve">Теплоэнергия,                          </t>
    </r>
    <r>
      <rPr>
        <sz val="12"/>
        <rFont val="Times New Roman Cyr"/>
        <charset val="204"/>
      </rPr>
      <t xml:space="preserve"> поставляемая МУП "МПОЭ" </t>
    </r>
    <r>
      <rPr>
        <b/>
        <sz val="12"/>
        <rFont val="Times New Roman Cyr"/>
        <family val="1"/>
        <charset val="204"/>
      </rPr>
      <t xml:space="preserve">   от кот.ФГУП "ПСЗ" </t>
    </r>
    <r>
      <rPr>
        <b/>
        <u/>
        <sz val="12"/>
        <rFont val="Times New Roman Cyr"/>
        <charset val="204"/>
      </rPr>
      <t>для населения (льготный тариф)</t>
    </r>
    <r>
      <rPr>
        <b/>
        <sz val="12"/>
        <rFont val="Times New Roman Cyr"/>
        <family val="1"/>
        <charset val="204"/>
      </rPr>
      <t>,</t>
    </r>
  </si>
  <si>
    <r>
      <t xml:space="preserve">Теплоэнергия,                           поставляемая  от котельных                      МУП "МПОЭ"  </t>
    </r>
    <r>
      <rPr>
        <sz val="12"/>
        <rFont val="Times New Roman Cyr"/>
        <charset val="204"/>
      </rPr>
      <t>(кроме населения)</t>
    </r>
  </si>
  <si>
    <t xml:space="preserve">в том числе горячее водоснабжение, </t>
  </si>
  <si>
    <t xml:space="preserve"> - теплоэнергия на подогрев ХВ</t>
  </si>
  <si>
    <t xml:space="preserve"> - холодное водоснабжение</t>
  </si>
  <si>
    <r>
      <t xml:space="preserve">Теплоэнергия,                           </t>
    </r>
    <r>
      <rPr>
        <sz val="12"/>
        <rFont val="Times New Roman Cyr"/>
        <charset val="204"/>
      </rPr>
      <t xml:space="preserve">поставляемая  </t>
    </r>
    <r>
      <rPr>
        <b/>
        <sz val="12"/>
        <rFont val="Times New Roman Cyr"/>
        <family val="1"/>
        <charset val="204"/>
      </rPr>
      <t xml:space="preserve">  от котельных                            МУП "МПОЭ" </t>
    </r>
    <r>
      <rPr>
        <b/>
        <u/>
        <sz val="12"/>
        <rFont val="Times New Roman Cyr"/>
        <charset val="204"/>
      </rPr>
      <t xml:space="preserve">для населения               </t>
    </r>
    <r>
      <rPr>
        <b/>
        <sz val="12"/>
        <rFont val="Times New Roman Cyr"/>
        <charset val="204"/>
      </rPr>
      <t xml:space="preserve"> </t>
    </r>
    <r>
      <rPr>
        <b/>
        <u/>
        <sz val="12"/>
        <rFont val="Times New Roman Cyr"/>
        <charset val="204"/>
      </rPr>
      <t>(льготный тариф)</t>
    </r>
  </si>
  <si>
    <t>Пост. ГК ЕТО Чел.обл.: от 29.11.12г.                        № 49/92</t>
  </si>
  <si>
    <t>Пост. ГК ЕТО Чел.обл.:                          от 29.06.12г.                     № 20/2;                                от 28.06.13 г.                             № 21/182</t>
  </si>
  <si>
    <t>для целей отопления при наличии ПУ</t>
  </si>
  <si>
    <t>Пост. админ.                г.Трехгорного                   от 25.12.12г.                № 1421</t>
  </si>
  <si>
    <t>Приказ ФСТ России от 27.12.2011г.          № 436-э/13;                                          от 18.12.12г.                         №420-э/7</t>
  </si>
  <si>
    <t>Сжиженный газ, реализуемый населению для бытовых нужд, в баллонах:</t>
  </si>
  <si>
    <t>Гл.экономист</t>
  </si>
  <si>
    <t>Т.В.Часнойть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</si>
</sst>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9"/>
      <name val="Times New Roman Cyr"/>
      <family val="1"/>
      <charset val="204"/>
    </font>
    <font>
      <sz val="12"/>
      <color indexed="9"/>
      <name val="Times New Roman Cyr"/>
      <charset val="204"/>
    </font>
    <font>
      <b/>
      <sz val="12"/>
      <color theme="1"/>
      <name val="Times New Roman Cyr"/>
      <charset val="204"/>
    </font>
    <font>
      <sz val="12"/>
      <color indexed="9"/>
      <name val="Times New Roman Cyr"/>
      <family val="1"/>
      <charset val="204"/>
    </font>
    <font>
      <sz val="14"/>
      <name val="Times New Roman Cyr"/>
      <family val="1"/>
      <charset val="204"/>
    </font>
    <font>
      <b/>
      <u/>
      <sz val="12"/>
      <name val="Times New Roman Cyr"/>
      <charset val="204"/>
    </font>
    <font>
      <i/>
      <sz val="12"/>
      <name val="Times New Roman Cyr"/>
      <charset val="204"/>
    </font>
    <font>
      <b/>
      <sz val="11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9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5" borderId="26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6" borderId="26" xfId="1" applyFont="1" applyFill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6" borderId="26" xfId="1" applyFont="1" applyFill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vertical="center" wrapText="1"/>
    </xf>
    <xf numFmtId="0" fontId="4" fillId="4" borderId="29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4" fillId="0" borderId="28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" fontId="7" fillId="2" borderId="29" xfId="1" applyNumberFormat="1" applyFont="1" applyFill="1" applyBorder="1" applyAlignment="1">
      <alignment horizontal="right" vertical="center" wrapText="1"/>
    </xf>
    <xf numFmtId="4" fontId="7" fillId="2" borderId="27" xfId="1" applyNumberFormat="1" applyFont="1" applyFill="1" applyBorder="1" applyAlignment="1">
      <alignment horizontal="right" vertical="center"/>
    </xf>
    <xf numFmtId="4" fontId="7" fillId="2" borderId="28" xfId="1" applyNumberFormat="1" applyFont="1" applyFill="1" applyBorder="1" applyAlignment="1">
      <alignment horizontal="right" vertical="center" wrapText="1"/>
    </xf>
    <xf numFmtId="4" fontId="2" fillId="2" borderId="27" xfId="1" applyNumberFormat="1" applyFont="1" applyFill="1" applyBorder="1" applyAlignment="1">
      <alignment horizontal="right" vertical="center" wrapText="1"/>
    </xf>
    <xf numFmtId="4" fontId="7" fillId="4" borderId="29" xfId="1" applyNumberFormat="1" applyFont="1" applyFill="1" applyBorder="1" applyAlignment="1">
      <alignment horizontal="right" vertical="center" wrapText="1"/>
    </xf>
    <xf numFmtId="4" fontId="2" fillId="2" borderId="5" xfId="1" applyNumberFormat="1" applyFont="1" applyFill="1" applyBorder="1" applyAlignment="1">
      <alignment horizontal="right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2" fontId="4" fillId="6" borderId="31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Border="1" applyAlignment="1">
      <alignment horizontal="center" vertical="center" wrapText="1"/>
    </xf>
    <xf numFmtId="164" fontId="4" fillId="0" borderId="35" xfId="1" applyNumberFormat="1" applyFont="1" applyBorder="1" applyAlignment="1">
      <alignment horizontal="center" vertical="center" wrapText="1"/>
    </xf>
    <xf numFmtId="2" fontId="2" fillId="6" borderId="31" xfId="1" applyNumberFormat="1" applyFont="1" applyFill="1" applyBorder="1" applyAlignment="1">
      <alignment horizontal="center" vertical="center" wrapText="1"/>
    </xf>
    <xf numFmtId="164" fontId="4" fillId="0" borderId="31" xfId="1" applyNumberFormat="1" applyFont="1" applyFill="1" applyBorder="1" applyAlignment="1">
      <alignment horizontal="center" vertical="center"/>
    </xf>
    <xf numFmtId="164" fontId="4" fillId="0" borderId="32" xfId="1" applyNumberFormat="1" applyFont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/>
    </xf>
    <xf numFmtId="164" fontId="4" fillId="0" borderId="37" xfId="1" applyNumberFormat="1" applyFont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 wrapText="1"/>
    </xf>
    <xf numFmtId="4" fontId="7" fillId="2" borderId="36" xfId="1" applyNumberFormat="1" applyFont="1" applyFill="1" applyBorder="1" applyAlignment="1">
      <alignment horizontal="right" vertical="center" wrapText="1"/>
    </xf>
    <xf numFmtId="4" fontId="7" fillId="2" borderId="34" xfId="1" applyNumberFormat="1" applyFont="1" applyFill="1" applyBorder="1" applyAlignment="1">
      <alignment horizontal="right" vertical="center"/>
    </xf>
    <xf numFmtId="4" fontId="7" fillId="2" borderId="35" xfId="1" applyNumberFormat="1" applyFont="1" applyFill="1" applyBorder="1" applyAlignment="1">
      <alignment horizontal="right" vertical="center" wrapText="1"/>
    </xf>
    <xf numFmtId="4" fontId="2" fillId="2" borderId="34" xfId="1" applyNumberFormat="1" applyFont="1" applyFill="1" applyBorder="1" applyAlignment="1">
      <alignment horizontal="right" vertical="center" wrapText="1"/>
    </xf>
    <xf numFmtId="4" fontId="7" fillId="4" borderId="36" xfId="1" applyNumberFormat="1" applyFont="1" applyFill="1" applyBorder="1" applyAlignment="1">
      <alignment horizontal="right" vertical="center" wrapText="1"/>
    </xf>
    <xf numFmtId="4" fontId="2" fillId="2" borderId="33" xfId="1" applyNumberFormat="1" applyFont="1" applyFill="1" applyBorder="1" applyAlignment="1">
      <alignment horizontal="right" vertical="center" wrapText="1"/>
    </xf>
    <xf numFmtId="0" fontId="8" fillId="2" borderId="31" xfId="1" applyFont="1" applyFill="1" applyBorder="1" applyAlignment="1">
      <alignment horizontal="center" vertical="center" wrapText="1"/>
    </xf>
    <xf numFmtId="4" fontId="7" fillId="7" borderId="36" xfId="1" applyNumberFormat="1" applyFont="1" applyFill="1" applyBorder="1" applyAlignment="1">
      <alignment horizontal="right" vertical="center" wrapText="1"/>
    </xf>
    <xf numFmtId="4" fontId="2" fillId="7" borderId="32" xfId="1" applyNumberFormat="1" applyFont="1" applyFill="1" applyBorder="1" applyAlignment="1">
      <alignment horizontal="right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25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  <xf numFmtId="164" fontId="4" fillId="0" borderId="25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164" fontId="4" fillId="0" borderId="38" xfId="1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right" vertical="center" wrapText="1"/>
    </xf>
    <xf numFmtId="4" fontId="7" fillId="0" borderId="38" xfId="1" applyNumberFormat="1" applyFont="1" applyFill="1" applyBorder="1" applyAlignment="1">
      <alignment horizontal="right" vertical="center"/>
    </xf>
    <xf numFmtId="4" fontId="9" fillId="0" borderId="13" xfId="1" applyNumberFormat="1" applyFont="1" applyFill="1" applyBorder="1" applyAlignment="1">
      <alignment horizontal="right" vertical="center" wrapText="1"/>
    </xf>
    <xf numFmtId="4" fontId="2" fillId="0" borderId="38" xfId="1" applyNumberFormat="1" applyFont="1" applyFill="1" applyBorder="1" applyAlignment="1">
      <alignment horizontal="right" vertical="center" wrapText="1"/>
    </xf>
    <xf numFmtId="4" fontId="7" fillId="4" borderId="39" xfId="1" applyNumberFormat="1" applyFont="1" applyFill="1" applyBorder="1" applyAlignment="1">
      <alignment horizontal="right" vertical="center" wrapText="1"/>
    </xf>
    <xf numFmtId="4" fontId="10" fillId="0" borderId="38" xfId="1" applyNumberFormat="1" applyFont="1" applyFill="1" applyBorder="1" applyAlignment="1">
      <alignment horizontal="right" vertical="center" wrapText="1"/>
    </xf>
    <xf numFmtId="4" fontId="2" fillId="0" borderId="13" xfId="1" applyNumberFormat="1" applyFont="1" applyFill="1" applyBorder="1" applyAlignment="1">
      <alignment horizontal="right" vertical="center" wrapText="1"/>
    </xf>
    <xf numFmtId="0" fontId="8" fillId="0" borderId="25" xfId="1" applyFont="1" applyFill="1" applyBorder="1" applyAlignment="1">
      <alignment horizontal="center" vertical="center" wrapText="1"/>
    </xf>
    <xf numFmtId="4" fontId="7" fillId="4" borderId="10" xfId="1" applyNumberFormat="1" applyFont="1" applyFill="1" applyBorder="1" applyAlignment="1">
      <alignment horizontal="right" vertical="center" wrapText="1"/>
    </xf>
    <xf numFmtId="4" fontId="2" fillId="2" borderId="14" xfId="1" applyNumberFormat="1" applyFont="1" applyFill="1" applyBorder="1" applyAlignment="1">
      <alignment horizontal="right" vertical="center" wrapText="1"/>
    </xf>
    <xf numFmtId="0" fontId="4" fillId="0" borderId="0" xfId="1" applyFont="1" applyFill="1"/>
    <xf numFmtId="0" fontId="6" fillId="0" borderId="26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2" fontId="4" fillId="5" borderId="34" xfId="1" applyNumberFormat="1" applyFont="1" applyFill="1" applyBorder="1" applyAlignment="1">
      <alignment horizontal="center" vertical="center" wrapText="1"/>
    </xf>
    <xf numFmtId="2" fontId="4" fillId="6" borderId="41" xfId="1" applyNumberFormat="1" applyFont="1" applyFill="1" applyBorder="1" applyAlignment="1">
      <alignment horizontal="center" vertical="center" wrapText="1"/>
    </xf>
    <xf numFmtId="164" fontId="4" fillId="0" borderId="41" xfId="1" applyNumberFormat="1" applyFont="1" applyBorder="1" applyAlignment="1">
      <alignment horizontal="center" vertical="center" wrapText="1"/>
    </xf>
    <xf numFmtId="2" fontId="2" fillId="6" borderId="41" xfId="1" applyNumberFormat="1" applyFont="1" applyFill="1" applyBorder="1" applyAlignment="1">
      <alignment horizontal="center" vertical="center" wrapText="1"/>
    </xf>
    <xf numFmtId="164" fontId="4" fillId="0" borderId="41" xfId="1" applyNumberFormat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4" fontId="7" fillId="2" borderId="42" xfId="1" applyNumberFormat="1" applyFont="1" applyFill="1" applyBorder="1" applyAlignment="1">
      <alignment horizontal="right" vertical="center" wrapText="1"/>
    </xf>
    <xf numFmtId="4" fontId="7" fillId="2" borderId="43" xfId="1" applyNumberFormat="1" applyFont="1" applyFill="1" applyBorder="1" applyAlignment="1">
      <alignment horizontal="right" vertical="center"/>
    </xf>
    <xf numFmtId="4" fontId="7" fillId="2" borderId="43" xfId="1" applyNumberFormat="1" applyFont="1" applyFill="1" applyBorder="1" applyAlignment="1">
      <alignment horizontal="right" vertical="center" wrapText="1"/>
    </xf>
    <xf numFmtId="4" fontId="2" fillId="2" borderId="44" xfId="1" applyNumberFormat="1" applyFont="1" applyFill="1" applyBorder="1" applyAlignment="1">
      <alignment horizontal="right" vertical="center" wrapText="1"/>
    </xf>
    <xf numFmtId="4" fontId="7" fillId="4" borderId="42" xfId="1" applyNumberFormat="1" applyFont="1" applyFill="1" applyBorder="1" applyAlignment="1">
      <alignment horizontal="right" vertical="center" wrapText="1"/>
    </xf>
    <xf numFmtId="4" fontId="2" fillId="2" borderId="35" xfId="1" applyNumberFormat="1" applyFont="1" applyFill="1" applyBorder="1" applyAlignment="1">
      <alignment horizontal="right" vertical="center" wrapText="1"/>
    </xf>
    <xf numFmtId="4" fontId="2" fillId="2" borderId="45" xfId="1" applyNumberFormat="1" applyFont="1" applyFill="1" applyBorder="1" applyAlignment="1">
      <alignment horizontal="right" vertical="center" wrapText="1"/>
    </xf>
    <xf numFmtId="0" fontId="4" fillId="0" borderId="46" xfId="1" applyFont="1" applyBorder="1" applyAlignment="1">
      <alignment horizontal="center" vertical="center" wrapText="1"/>
    </xf>
    <xf numFmtId="2" fontId="4" fillId="5" borderId="47" xfId="1" applyNumberFormat="1" applyFont="1" applyFill="1" applyBorder="1" applyAlignment="1">
      <alignment horizontal="center" vertical="center" wrapText="1"/>
    </xf>
    <xf numFmtId="2" fontId="4" fillId="6" borderId="48" xfId="1" applyNumberFormat="1" applyFont="1" applyFill="1" applyBorder="1" applyAlignment="1">
      <alignment horizontal="center" vertical="center" wrapText="1"/>
    </xf>
    <xf numFmtId="164" fontId="4" fillId="0" borderId="48" xfId="1" applyNumberFormat="1" applyFont="1" applyBorder="1" applyAlignment="1">
      <alignment horizontal="center" vertical="center" wrapText="1"/>
    </xf>
    <xf numFmtId="2" fontId="2" fillId="6" borderId="48" xfId="1" applyNumberFormat="1" applyFont="1" applyFill="1" applyBorder="1" applyAlignment="1">
      <alignment horizontal="center" vertical="center" wrapText="1"/>
    </xf>
    <xf numFmtId="164" fontId="4" fillId="0" borderId="48" xfId="1" applyNumberFormat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 wrapText="1"/>
    </xf>
    <xf numFmtId="4" fontId="7" fillId="2" borderId="50" xfId="1" applyNumberFormat="1" applyFont="1" applyFill="1" applyBorder="1" applyAlignment="1">
      <alignment horizontal="right" vertical="center" wrapText="1"/>
    </xf>
    <xf numFmtId="4" fontId="7" fillId="2" borderId="48" xfId="1" applyNumberFormat="1" applyFont="1" applyFill="1" applyBorder="1" applyAlignment="1">
      <alignment horizontal="right" vertical="center"/>
    </xf>
    <xf numFmtId="4" fontId="7" fillId="2" borderId="48" xfId="1" applyNumberFormat="1" applyFont="1" applyFill="1" applyBorder="1" applyAlignment="1">
      <alignment horizontal="right" vertical="center" wrapText="1"/>
    </xf>
    <xf numFmtId="4" fontId="2" fillId="2" borderId="51" xfId="1" applyNumberFormat="1" applyFont="1" applyFill="1" applyBorder="1" applyAlignment="1">
      <alignment horizontal="right" vertical="center" wrapText="1"/>
    </xf>
    <xf numFmtId="4" fontId="7" fillId="4" borderId="50" xfId="1" applyNumberFormat="1" applyFont="1" applyFill="1" applyBorder="1" applyAlignment="1">
      <alignment horizontal="right" vertical="center" wrapText="1"/>
    </xf>
    <xf numFmtId="4" fontId="2" fillId="2" borderId="49" xfId="1" applyNumberFormat="1" applyFont="1" applyFill="1" applyBorder="1" applyAlignment="1">
      <alignment horizontal="right" vertical="center" wrapText="1"/>
    </xf>
    <xf numFmtId="4" fontId="2" fillId="2" borderId="47" xfId="1" applyNumberFormat="1" applyFont="1" applyFill="1" applyBorder="1" applyAlignment="1">
      <alignment horizontal="right" vertical="center" wrapText="1"/>
    </xf>
    <xf numFmtId="0" fontId="7" fillId="0" borderId="52" xfId="1" applyFont="1" applyBorder="1" applyAlignment="1">
      <alignment horizontal="left" vertical="center" wrapText="1"/>
    </xf>
    <xf numFmtId="0" fontId="4" fillId="0" borderId="53" xfId="1" applyFont="1" applyBorder="1" applyAlignment="1">
      <alignment horizontal="center" vertical="center" wrapText="1"/>
    </xf>
    <xf numFmtId="4" fontId="7" fillId="2" borderId="39" xfId="1" applyNumberFormat="1" applyFont="1" applyFill="1" applyBorder="1" applyAlignment="1">
      <alignment horizontal="right" vertical="center" wrapText="1"/>
    </xf>
    <xf numFmtId="4" fontId="7" fillId="2" borderId="54" xfId="1" applyNumberFormat="1" applyFont="1" applyFill="1" applyBorder="1" applyAlignment="1">
      <alignment horizontal="right" vertical="center"/>
    </xf>
    <xf numFmtId="4" fontId="7" fillId="2" borderId="54" xfId="1" applyNumberFormat="1" applyFont="1" applyFill="1" applyBorder="1" applyAlignment="1">
      <alignment horizontal="right" vertical="center" wrapText="1"/>
    </xf>
    <xf numFmtId="4" fontId="2" fillId="2" borderId="55" xfId="1" applyNumberFormat="1" applyFont="1" applyFill="1" applyBorder="1" applyAlignment="1">
      <alignment horizontal="right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2" fontId="3" fillId="5" borderId="26" xfId="1" applyNumberFormat="1" applyFont="1" applyFill="1" applyBorder="1" applyAlignment="1">
      <alignment horizontal="center" vertical="center" wrapText="1"/>
    </xf>
    <xf numFmtId="2" fontId="3" fillId="6" borderId="26" xfId="1" applyNumberFormat="1" applyFont="1" applyFill="1" applyBorder="1" applyAlignment="1">
      <alignment horizontal="center" vertical="center" wrapText="1"/>
    </xf>
    <xf numFmtId="164" fontId="4" fillId="0" borderId="26" xfId="1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2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164" fontId="4" fillId="8" borderId="20" xfId="1" applyNumberFormat="1" applyFont="1" applyFill="1" applyBorder="1" applyAlignment="1">
      <alignment horizontal="center" vertical="center" wrapText="1"/>
    </xf>
    <xf numFmtId="164" fontId="4" fillId="0" borderId="21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19" xfId="1" applyNumberFormat="1" applyFont="1" applyBorder="1" applyAlignment="1">
      <alignment horizontal="center" vertical="center"/>
    </xf>
    <xf numFmtId="164" fontId="4" fillId="0" borderId="22" xfId="1" applyNumberFormat="1" applyFont="1" applyFill="1" applyBorder="1" applyAlignment="1">
      <alignment horizontal="center" vertical="center" wrapText="1"/>
    </xf>
    <xf numFmtId="164" fontId="4" fillId="0" borderId="20" xfId="1" applyNumberFormat="1" applyFont="1" applyBorder="1" applyAlignment="1">
      <alignment horizontal="center" vertical="center"/>
    </xf>
    <xf numFmtId="4" fontId="7" fillId="2" borderId="19" xfId="1" applyNumberFormat="1" applyFont="1" applyFill="1" applyBorder="1" applyAlignment="1">
      <alignment horizontal="right" vertical="center" wrapText="1"/>
    </xf>
    <xf numFmtId="4" fontId="7" fillId="2" borderId="20" xfId="1" applyNumberFormat="1" applyFont="1" applyFill="1" applyBorder="1" applyAlignment="1">
      <alignment horizontal="right" vertical="center"/>
    </xf>
    <xf numFmtId="4" fontId="9" fillId="2" borderId="0" xfId="1" applyNumberFormat="1" applyFont="1" applyFill="1" applyBorder="1" applyAlignment="1">
      <alignment horizontal="right" vertical="center" wrapText="1"/>
    </xf>
    <xf numFmtId="4" fontId="2" fillId="2" borderId="20" xfId="1" applyNumberFormat="1" applyFont="1" applyFill="1" applyBorder="1" applyAlignment="1">
      <alignment horizontal="right" vertical="center" wrapText="1"/>
    </xf>
    <xf numFmtId="4" fontId="7" fillId="4" borderId="19" xfId="1" applyNumberFormat="1" applyFont="1" applyFill="1" applyBorder="1" applyAlignment="1">
      <alignment horizontal="right" vertical="center" wrapText="1"/>
    </xf>
    <xf numFmtId="4" fontId="2" fillId="2" borderId="0" xfId="1" applyNumberFormat="1" applyFont="1" applyFill="1" applyBorder="1" applyAlignment="1">
      <alignment horizontal="right" vertical="center" wrapText="1"/>
    </xf>
    <xf numFmtId="164" fontId="11" fillId="2" borderId="8" xfId="1" applyNumberFormat="1" applyFont="1" applyFill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left" vertical="center" wrapText="1"/>
    </xf>
    <xf numFmtId="0" fontId="4" fillId="0" borderId="57" xfId="1" applyFont="1" applyBorder="1" applyAlignment="1">
      <alignment horizontal="center" vertical="center" wrapText="1"/>
    </xf>
    <xf numFmtId="0" fontId="3" fillId="5" borderId="46" xfId="1" applyFont="1" applyFill="1" applyBorder="1" applyAlignment="1">
      <alignment horizontal="center" vertical="center" wrapText="1"/>
    </xf>
    <xf numFmtId="2" fontId="3" fillId="6" borderId="46" xfId="1" applyNumberFormat="1" applyFont="1" applyFill="1" applyBorder="1" applyAlignment="1">
      <alignment horizontal="center" vertical="center" wrapText="1"/>
    </xf>
    <xf numFmtId="164" fontId="4" fillId="0" borderId="49" xfId="1" applyNumberFormat="1" applyFont="1" applyBorder="1" applyAlignment="1">
      <alignment horizontal="center" vertical="center" wrapText="1"/>
    </xf>
    <xf numFmtId="0" fontId="3" fillId="6" borderId="46" xfId="1" applyFont="1" applyFill="1" applyBorder="1" applyAlignment="1">
      <alignment horizontal="center" vertical="center" wrapText="1"/>
    </xf>
    <xf numFmtId="164" fontId="4" fillId="0" borderId="46" xfId="1" applyNumberFormat="1" applyFont="1" applyBorder="1" applyAlignment="1">
      <alignment horizontal="center" vertical="center"/>
    </xf>
    <xf numFmtId="164" fontId="4" fillId="0" borderId="50" xfId="1" applyNumberFormat="1" applyFont="1" applyBorder="1" applyAlignment="1">
      <alignment horizontal="center" vertical="center"/>
    </xf>
    <xf numFmtId="164" fontId="4" fillId="0" borderId="47" xfId="1" applyNumberFormat="1" applyFont="1" applyBorder="1" applyAlignment="1">
      <alignment horizontal="center" vertical="center"/>
    </xf>
    <xf numFmtId="4" fontId="7" fillId="2" borderId="50" xfId="1" applyNumberFormat="1" applyFont="1" applyFill="1" applyBorder="1" applyAlignment="1">
      <alignment vertical="center" wrapText="1"/>
    </xf>
    <xf numFmtId="4" fontId="7" fillId="2" borderId="47" xfId="1" applyNumberFormat="1" applyFont="1" applyFill="1" applyBorder="1" applyAlignment="1">
      <alignment vertical="center"/>
    </xf>
    <xf numFmtId="4" fontId="2" fillId="2" borderId="47" xfId="1" applyNumberFormat="1" applyFont="1" applyFill="1" applyBorder="1" applyAlignment="1">
      <alignment vertical="center" wrapText="1"/>
    </xf>
    <xf numFmtId="4" fontId="7" fillId="4" borderId="50" xfId="1" applyNumberFormat="1" applyFont="1" applyFill="1" applyBorder="1" applyAlignment="1">
      <alignment vertical="center" wrapText="1"/>
    </xf>
    <xf numFmtId="4" fontId="2" fillId="2" borderId="52" xfId="1" applyNumberFormat="1" applyFont="1" applyFill="1" applyBorder="1" applyAlignment="1">
      <alignment vertical="center" wrapText="1"/>
    </xf>
    <xf numFmtId="0" fontId="4" fillId="0" borderId="62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left" vertical="center" wrapText="1"/>
    </xf>
    <xf numFmtId="0" fontId="4" fillId="0" borderId="60" xfId="1" applyFont="1" applyBorder="1" applyAlignment="1">
      <alignment horizontal="center" vertical="center" wrapText="1"/>
    </xf>
    <xf numFmtId="0" fontId="3" fillId="5" borderId="6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2" fontId="3" fillId="6" borderId="61" xfId="1" applyNumberFormat="1" applyFont="1" applyFill="1" applyBorder="1" applyAlignment="1">
      <alignment horizontal="center" vertical="center" wrapText="1"/>
    </xf>
    <xf numFmtId="164" fontId="4" fillId="0" borderId="63" xfId="1" applyNumberFormat="1" applyFont="1" applyBorder="1" applyAlignment="1">
      <alignment horizontal="center" vertical="center" wrapText="1"/>
    </xf>
    <xf numFmtId="0" fontId="3" fillId="6" borderId="61" xfId="1" applyFont="1" applyFill="1" applyBorder="1" applyAlignment="1">
      <alignment horizontal="center" vertical="center" wrapText="1"/>
    </xf>
    <xf numFmtId="164" fontId="4" fillId="0" borderId="61" xfId="1" applyNumberFormat="1" applyFont="1" applyBorder="1" applyAlignment="1">
      <alignment horizontal="center" vertical="center"/>
    </xf>
    <xf numFmtId="4" fontId="7" fillId="2" borderId="64" xfId="1" applyNumberFormat="1" applyFont="1" applyFill="1" applyBorder="1" applyAlignment="1">
      <alignment vertical="center" wrapText="1"/>
    </xf>
    <xf numFmtId="4" fontId="7" fillId="4" borderId="64" xfId="1" applyNumberFormat="1" applyFont="1" applyFill="1" applyBorder="1" applyAlignment="1">
      <alignment vertical="center" wrapText="1"/>
    </xf>
    <xf numFmtId="0" fontId="4" fillId="0" borderId="65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left" vertical="center" wrapText="1"/>
    </xf>
    <xf numFmtId="0" fontId="4" fillId="0" borderId="66" xfId="1" applyFont="1" applyBorder="1" applyAlignment="1">
      <alignment horizontal="center" vertical="center" wrapText="1"/>
    </xf>
    <xf numFmtId="0" fontId="3" fillId="5" borderId="53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3" fillId="6" borderId="53" xfId="1" applyFont="1" applyFill="1" applyBorder="1" applyAlignment="1">
      <alignment horizontal="center" vertical="center" wrapText="1"/>
    </xf>
    <xf numFmtId="164" fontId="4" fillId="0" borderId="67" xfId="1" applyNumberFormat="1" applyFont="1" applyBorder="1" applyAlignment="1">
      <alignment horizontal="center" vertical="center" wrapText="1"/>
    </xf>
    <xf numFmtId="164" fontId="4" fillId="0" borderId="53" xfId="1" applyNumberFormat="1" applyFont="1" applyBorder="1" applyAlignment="1">
      <alignment horizontal="center" vertical="center"/>
    </xf>
    <xf numFmtId="2" fontId="3" fillId="6" borderId="53" xfId="1" applyNumberFormat="1" applyFont="1" applyFill="1" applyBorder="1" applyAlignment="1">
      <alignment horizontal="center" vertical="center" wrapText="1"/>
    </xf>
    <xf numFmtId="164" fontId="4" fillId="0" borderId="39" xfId="1" applyNumberFormat="1" applyFont="1" applyBorder="1" applyAlignment="1">
      <alignment horizontal="center" vertical="center"/>
    </xf>
    <xf numFmtId="164" fontId="4" fillId="0" borderId="68" xfId="1" applyNumberFormat="1" applyFont="1" applyBorder="1" applyAlignment="1">
      <alignment horizontal="center" vertical="center"/>
    </xf>
    <xf numFmtId="4" fontId="7" fillId="2" borderId="39" xfId="1" applyNumberFormat="1" applyFont="1" applyFill="1" applyBorder="1" applyAlignment="1">
      <alignment vertical="center" wrapText="1"/>
    </xf>
    <xf numFmtId="4" fontId="7" fillId="2" borderId="68" xfId="1" applyNumberFormat="1" applyFont="1" applyFill="1" applyBorder="1" applyAlignment="1">
      <alignment vertical="center"/>
    </xf>
    <xf numFmtId="4" fontId="2" fillId="2" borderId="68" xfId="1" applyNumberFormat="1" applyFont="1" applyFill="1" applyBorder="1" applyAlignment="1">
      <alignment vertical="center" wrapText="1"/>
    </xf>
    <xf numFmtId="4" fontId="7" fillId="4" borderId="39" xfId="1" applyNumberFormat="1" applyFont="1" applyFill="1" applyBorder="1" applyAlignment="1">
      <alignment vertical="center" wrapText="1"/>
    </xf>
    <xf numFmtId="4" fontId="2" fillId="2" borderId="69" xfId="1" applyNumberFormat="1" applyFont="1" applyFill="1" applyBorder="1" applyAlignment="1">
      <alignment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2" borderId="40" xfId="1" applyFont="1" applyFill="1" applyBorder="1" applyAlignment="1">
      <alignment horizontal="left" vertical="center" wrapText="1"/>
    </xf>
    <xf numFmtId="0" fontId="5" fillId="0" borderId="40" xfId="1" applyFont="1" applyBorder="1" applyAlignment="1">
      <alignment horizontal="center" vertical="center" wrapText="1"/>
    </xf>
    <xf numFmtId="2" fontId="4" fillId="5" borderId="45" xfId="1" applyNumberFormat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2" fontId="4" fillId="6" borderId="43" xfId="1" applyNumberFormat="1" applyFont="1" applyFill="1" applyBorder="1" applyAlignment="1">
      <alignment horizontal="center" vertical="center" wrapText="1"/>
    </xf>
    <xf numFmtId="164" fontId="4" fillId="0" borderId="43" xfId="1" applyNumberFormat="1" applyFont="1" applyFill="1" applyBorder="1" applyAlignment="1">
      <alignment horizontal="center" vertical="center" wrapText="1"/>
    </xf>
    <xf numFmtId="164" fontId="4" fillId="0" borderId="43" xfId="1" applyNumberFormat="1" applyFont="1" applyBorder="1" applyAlignment="1">
      <alignment horizontal="center" vertical="center" wrapText="1"/>
    </xf>
    <xf numFmtId="0" fontId="4" fillId="0" borderId="43" xfId="1" applyFont="1" applyBorder="1" applyAlignment="1"/>
    <xf numFmtId="0" fontId="4" fillId="0" borderId="43" xfId="1" applyFont="1" applyBorder="1"/>
    <xf numFmtId="0" fontId="4" fillId="0" borderId="70" xfId="1" applyFont="1" applyBorder="1"/>
    <xf numFmtId="0" fontId="4" fillId="6" borderId="40" xfId="1" applyFont="1" applyFill="1" applyBorder="1"/>
    <xf numFmtId="0" fontId="4" fillId="0" borderId="42" xfId="1" applyFont="1" applyBorder="1"/>
    <xf numFmtId="0" fontId="4" fillId="0" borderId="44" xfId="1" applyFont="1" applyBorder="1"/>
    <xf numFmtId="0" fontId="4" fillId="0" borderId="45" xfId="1" applyFont="1" applyBorder="1"/>
    <xf numFmtId="0" fontId="4" fillId="0" borderId="71" xfId="1" applyFont="1" applyBorder="1"/>
    <xf numFmtId="4" fontId="7" fillId="2" borderId="42" xfId="1" applyNumberFormat="1" applyFont="1" applyFill="1" applyBorder="1" applyAlignment="1"/>
    <xf numFmtId="4" fontId="7" fillId="2" borderId="45" xfId="1" applyNumberFormat="1" applyFont="1" applyFill="1" applyBorder="1" applyAlignment="1"/>
    <xf numFmtId="4" fontId="7" fillId="2" borderId="72" xfId="1" applyNumberFormat="1" applyFont="1" applyFill="1" applyBorder="1" applyAlignment="1"/>
    <xf numFmtId="4" fontId="7" fillId="4" borderId="42" xfId="1" applyNumberFormat="1" applyFont="1" applyFill="1" applyBorder="1" applyAlignment="1"/>
    <xf numFmtId="0" fontId="5" fillId="0" borderId="61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48" xfId="1" applyFont="1" applyFill="1" applyBorder="1" applyAlignment="1">
      <alignment horizontal="center" vertical="center" wrapText="1"/>
    </xf>
    <xf numFmtId="0" fontId="4" fillId="0" borderId="48" xfId="1" applyFont="1" applyBorder="1" applyAlignment="1"/>
    <xf numFmtId="0" fontId="4" fillId="0" borderId="48" xfId="1" applyFont="1" applyBorder="1"/>
    <xf numFmtId="0" fontId="4" fillId="0" borderId="49" xfId="1" applyFont="1" applyBorder="1"/>
    <xf numFmtId="2" fontId="2" fillId="6" borderId="8" xfId="1" applyNumberFormat="1" applyFont="1" applyFill="1" applyBorder="1" applyAlignment="1">
      <alignment horizontal="center" vertical="center"/>
    </xf>
    <xf numFmtId="0" fontId="4" fillId="0" borderId="64" xfId="1" applyFont="1" applyBorder="1"/>
    <xf numFmtId="164" fontId="8" fillId="0" borderId="73" xfId="1" applyNumberFormat="1" applyFont="1" applyFill="1" applyBorder="1" applyAlignment="1">
      <alignment horizontal="center" vertical="center" wrapText="1"/>
    </xf>
    <xf numFmtId="2" fontId="2" fillId="6" borderId="8" xfId="1" applyNumberFormat="1" applyFont="1" applyFill="1" applyBorder="1"/>
    <xf numFmtId="164" fontId="4" fillId="0" borderId="59" xfId="1" applyNumberFormat="1" applyFont="1" applyBorder="1"/>
    <xf numFmtId="164" fontId="4" fillId="0" borderId="64" xfId="1" applyNumberFormat="1" applyFont="1" applyBorder="1"/>
    <xf numFmtId="164" fontId="8" fillId="0" borderId="60" xfId="1" applyNumberFormat="1" applyFont="1" applyFill="1" applyBorder="1" applyAlignment="1">
      <alignment horizontal="center" vertical="center" wrapText="1"/>
    </xf>
    <xf numFmtId="4" fontId="7" fillId="2" borderId="50" xfId="1" applyNumberFormat="1" applyFont="1" applyFill="1" applyBorder="1" applyAlignment="1">
      <alignment horizontal="right" vertical="center"/>
    </xf>
    <xf numFmtId="4" fontId="7" fillId="2" borderId="59" xfId="1" applyNumberFormat="1" applyFont="1" applyFill="1" applyBorder="1" applyAlignment="1">
      <alignment horizontal="right" vertical="center"/>
    </xf>
    <xf numFmtId="4" fontId="2" fillId="2" borderId="47" xfId="1" applyNumberFormat="1" applyFont="1" applyFill="1" applyBorder="1" applyAlignment="1">
      <alignment horizontal="right" vertical="center"/>
    </xf>
    <xf numFmtId="4" fontId="7" fillId="4" borderId="50" xfId="1" applyNumberFormat="1" applyFont="1" applyFill="1" applyBorder="1" applyAlignment="1">
      <alignment horizontal="right" vertical="center"/>
    </xf>
    <xf numFmtId="4" fontId="7" fillId="2" borderId="47" xfId="1" applyNumberFormat="1" applyFont="1" applyFill="1" applyBorder="1" applyAlignment="1">
      <alignment horizontal="right" vertical="center"/>
    </xf>
    <xf numFmtId="4" fontId="7" fillId="2" borderId="52" xfId="1" applyNumberFormat="1" applyFont="1" applyFill="1" applyBorder="1" applyAlignment="1">
      <alignment horizontal="right" vertical="center"/>
    </xf>
    <xf numFmtId="0" fontId="4" fillId="0" borderId="31" xfId="1" applyFont="1" applyBorder="1" applyAlignment="1">
      <alignment horizontal="center" vertical="center" wrapText="1"/>
    </xf>
    <xf numFmtId="4" fontId="2" fillId="2" borderId="57" xfId="1" applyNumberFormat="1" applyFont="1" applyFill="1" applyBorder="1" applyAlignment="1">
      <alignment horizontal="right" vertical="center"/>
    </xf>
    <xf numFmtId="0" fontId="4" fillId="2" borderId="53" xfId="1" applyFont="1" applyFill="1" applyBorder="1" applyAlignment="1">
      <alignment horizontal="left" vertical="center" wrapText="1"/>
    </xf>
    <xf numFmtId="0" fontId="5" fillId="0" borderId="53" xfId="1" applyFont="1" applyBorder="1" applyAlignment="1">
      <alignment horizontal="center" vertical="center" wrapText="1"/>
    </xf>
    <xf numFmtId="2" fontId="4" fillId="6" borderId="25" xfId="1" applyNumberFormat="1" applyFont="1" applyFill="1" applyBorder="1" applyAlignment="1">
      <alignment horizontal="center" vertical="center"/>
    </xf>
    <xf numFmtId="0" fontId="4" fillId="0" borderId="39" xfId="1" applyFont="1" applyBorder="1"/>
    <xf numFmtId="0" fontId="4" fillId="0" borderId="55" xfId="1" applyFont="1" applyBorder="1"/>
    <xf numFmtId="2" fontId="4" fillId="6" borderId="25" xfId="1" applyNumberFormat="1" applyFont="1" applyFill="1" applyBorder="1"/>
    <xf numFmtId="164" fontId="4" fillId="0" borderId="68" xfId="1" applyNumberFormat="1" applyFont="1" applyBorder="1"/>
    <xf numFmtId="164" fontId="4" fillId="0" borderId="39" xfId="1" applyNumberFormat="1" applyFont="1" applyBorder="1"/>
    <xf numFmtId="0" fontId="4" fillId="0" borderId="66" xfId="1" applyFont="1" applyBorder="1"/>
    <xf numFmtId="4" fontId="7" fillId="2" borderId="68" xfId="1" applyNumberFormat="1" applyFont="1" applyFill="1" applyBorder="1" applyAlignment="1">
      <alignment horizontal="right" vertical="center"/>
    </xf>
    <xf numFmtId="4" fontId="2" fillId="2" borderId="38" xfId="1" applyNumberFormat="1" applyFont="1" applyFill="1" applyBorder="1" applyAlignment="1">
      <alignment horizontal="right" vertical="center"/>
    </xf>
    <xf numFmtId="4" fontId="7" fillId="4" borderId="36" xfId="1" applyNumberFormat="1" applyFont="1" applyFill="1" applyBorder="1" applyAlignment="1">
      <alignment horizontal="right" vertical="center"/>
    </xf>
    <xf numFmtId="4" fontId="2" fillId="2" borderId="13" xfId="1" applyNumberFormat="1" applyFont="1" applyFill="1" applyBorder="1" applyAlignment="1">
      <alignment horizontal="right" vertical="center"/>
    </xf>
    <xf numFmtId="0" fontId="4" fillId="0" borderId="36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left" vertical="center" wrapText="1"/>
    </xf>
    <xf numFmtId="2" fontId="4" fillId="5" borderId="48" xfId="1" applyNumberFormat="1" applyFont="1" applyFill="1" applyBorder="1" applyAlignment="1">
      <alignment horizontal="center" vertical="center" wrapText="1"/>
    </xf>
    <xf numFmtId="2" fontId="4" fillId="0" borderId="41" xfId="1" applyNumberFormat="1" applyFont="1" applyBorder="1" applyAlignment="1">
      <alignment horizontal="center" vertical="center"/>
    </xf>
    <xf numFmtId="0" fontId="4" fillId="0" borderId="41" xfId="1" applyFont="1" applyBorder="1"/>
    <xf numFmtId="2" fontId="4" fillId="0" borderId="41" xfId="1" applyNumberFormat="1" applyFont="1" applyBorder="1"/>
    <xf numFmtId="164" fontId="4" fillId="0" borderId="41" xfId="1" applyNumberFormat="1" applyFont="1" applyBorder="1"/>
    <xf numFmtId="0" fontId="4" fillId="0" borderId="37" xfId="1" applyFont="1" applyBorder="1"/>
    <xf numFmtId="0" fontId="4" fillId="0" borderId="0" xfId="1" applyFont="1" applyBorder="1"/>
    <xf numFmtId="4" fontId="7" fillId="2" borderId="0" xfId="1" applyNumberFormat="1" applyFont="1" applyFill="1" applyBorder="1" applyAlignment="1"/>
    <xf numFmtId="4" fontId="7" fillId="4" borderId="0" xfId="1" applyNumberFormat="1" applyFont="1" applyFill="1" applyBorder="1" applyAlignment="1"/>
    <xf numFmtId="0" fontId="4" fillId="2" borderId="8" xfId="1" applyFont="1" applyFill="1" applyBorder="1"/>
    <xf numFmtId="0" fontId="4" fillId="0" borderId="39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left" vertical="center" wrapText="1"/>
    </xf>
    <xf numFmtId="2" fontId="4" fillId="5" borderId="54" xfId="1" applyNumberFormat="1" applyFont="1" applyFill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2" fontId="4" fillId="6" borderId="54" xfId="1" applyNumberFormat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 wrapText="1"/>
    </xf>
    <xf numFmtId="164" fontId="4" fillId="0" borderId="54" xfId="1" applyNumberFormat="1" applyFont="1" applyBorder="1" applyAlignment="1">
      <alignment horizontal="center" vertical="center" wrapText="1"/>
    </xf>
    <xf numFmtId="0" fontId="4" fillId="0" borderId="54" xfId="1" applyFont="1" applyBorder="1" applyAlignment="1"/>
    <xf numFmtId="0" fontId="4" fillId="0" borderId="54" xfId="1" applyFont="1" applyBorder="1"/>
    <xf numFmtId="0" fontId="4" fillId="0" borderId="13" xfId="1" applyFont="1" applyBorder="1"/>
    <xf numFmtId="4" fontId="7" fillId="2" borderId="13" xfId="1" applyNumberFormat="1" applyFont="1" applyFill="1" applyBorder="1" applyAlignment="1"/>
    <xf numFmtId="4" fontId="7" fillId="4" borderId="13" xfId="1" applyNumberFormat="1" applyFont="1" applyFill="1" applyBorder="1" applyAlignment="1"/>
    <xf numFmtId="0" fontId="4" fillId="2" borderId="25" xfId="1" applyFont="1" applyFill="1" applyBorder="1"/>
    <xf numFmtId="0" fontId="6" fillId="0" borderId="41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center" vertical="center" wrapText="1"/>
    </xf>
    <xf numFmtId="2" fontId="4" fillId="0" borderId="41" xfId="1" applyNumberFormat="1" applyFont="1" applyBorder="1" applyAlignment="1">
      <alignment horizontal="center" vertical="center" wrapText="1"/>
    </xf>
    <xf numFmtId="164" fontId="4" fillId="8" borderId="41" xfId="1" applyNumberFormat="1" applyFont="1" applyFill="1" applyBorder="1" applyAlignment="1">
      <alignment horizontal="center" vertical="center" wrapText="1"/>
    </xf>
    <xf numFmtId="0" fontId="4" fillId="0" borderId="0" xfId="1" applyFont="1" applyAlignment="1"/>
    <xf numFmtId="4" fontId="7" fillId="2" borderId="0" xfId="1" applyNumberFormat="1" applyFont="1" applyFill="1" applyAlignment="1"/>
    <xf numFmtId="4" fontId="7" fillId="4" borderId="0" xfId="1" applyNumberFormat="1" applyFont="1" applyFill="1" applyAlignment="1"/>
    <xf numFmtId="0" fontId="4" fillId="0" borderId="48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left" vertical="center" wrapText="1"/>
    </xf>
    <xf numFmtId="0" fontId="4" fillId="0" borderId="48" xfId="1" applyFont="1" applyFill="1" applyBorder="1" applyAlignment="1">
      <alignment horizontal="center" vertical="center" wrapText="1"/>
    </xf>
    <xf numFmtId="164" fontId="8" fillId="0" borderId="48" xfId="1" applyNumberFormat="1" applyFont="1" applyBorder="1" applyAlignment="1">
      <alignment horizontal="center" vertical="center" wrapText="1"/>
    </xf>
    <xf numFmtId="164" fontId="4" fillId="0" borderId="0" xfId="1" applyNumberFormat="1" applyFont="1"/>
    <xf numFmtId="0" fontId="8" fillId="0" borderId="41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left" vertical="center" wrapText="1"/>
    </xf>
    <xf numFmtId="2" fontId="5" fillId="0" borderId="48" xfId="1" applyNumberFormat="1" applyFont="1" applyBorder="1" applyAlignment="1">
      <alignment horizontal="center" vertical="center" wrapText="1"/>
    </xf>
    <xf numFmtId="2" fontId="8" fillId="0" borderId="48" xfId="1" applyNumberFormat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2" fontId="8" fillId="0" borderId="4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8" xfId="1" applyFont="1" applyBorder="1"/>
    <xf numFmtId="0" fontId="4" fillId="0" borderId="18" xfId="1" applyFont="1" applyBorder="1" applyAlignment="1"/>
    <xf numFmtId="4" fontId="7" fillId="2" borderId="18" xfId="1" applyNumberFormat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vertical="center"/>
    </xf>
    <xf numFmtId="4" fontId="7" fillId="4" borderId="16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>
      <alignment vertical="center"/>
    </xf>
    <xf numFmtId="0" fontId="8" fillId="2" borderId="3" xfId="1" applyFont="1" applyFill="1" applyBorder="1" applyAlignment="1">
      <alignment horizontal="center" vertical="center" wrapText="1"/>
    </xf>
    <xf numFmtId="0" fontId="2" fillId="0" borderId="40" xfId="1" applyFont="1" applyBorder="1"/>
    <xf numFmtId="0" fontId="4" fillId="0" borderId="47" xfId="1" applyFont="1" applyBorder="1"/>
    <xf numFmtId="4" fontId="7" fillId="2" borderId="48" xfId="1" applyNumberFormat="1" applyFont="1" applyFill="1" applyBorder="1" applyAlignment="1">
      <alignment horizontal="right"/>
    </xf>
    <xf numFmtId="4" fontId="7" fillId="4" borderId="48" xfId="1" applyNumberFormat="1" applyFont="1" applyFill="1" applyBorder="1" applyAlignment="1">
      <alignment horizontal="right"/>
    </xf>
    <xf numFmtId="4" fontId="7" fillId="4" borderId="42" xfId="1" applyNumberFormat="1" applyFont="1" applyFill="1" applyBorder="1" applyAlignment="1">
      <alignment horizontal="right"/>
    </xf>
    <xf numFmtId="4" fontId="7" fillId="2" borderId="44" xfId="1" applyNumberFormat="1" applyFont="1" applyFill="1" applyBorder="1" applyAlignment="1">
      <alignment horizontal="right"/>
    </xf>
    <xf numFmtId="0" fontId="8" fillId="2" borderId="71" xfId="1" applyFont="1" applyFill="1" applyBorder="1" applyAlignment="1">
      <alignment horizontal="center" vertical="center" wrapText="1"/>
    </xf>
    <xf numFmtId="0" fontId="4" fillId="0" borderId="46" xfId="1" applyFont="1" applyBorder="1" applyAlignment="1">
      <alignment horizontal="center"/>
    </xf>
    <xf numFmtId="0" fontId="5" fillId="0" borderId="46" xfId="1" applyFont="1" applyBorder="1" applyAlignment="1">
      <alignment horizontal="center" vertical="center" wrapText="1"/>
    </xf>
    <xf numFmtId="4" fontId="2" fillId="2" borderId="48" xfId="1" applyNumberFormat="1" applyFont="1" applyFill="1" applyBorder="1" applyAlignment="1">
      <alignment horizontal="right"/>
    </xf>
    <xf numFmtId="4" fontId="7" fillId="4" borderId="50" xfId="1" applyNumberFormat="1" applyFont="1" applyFill="1" applyBorder="1" applyAlignment="1">
      <alignment horizontal="right"/>
    </xf>
    <xf numFmtId="4" fontId="7" fillId="2" borderId="51" xfId="1" applyNumberFormat="1" applyFont="1" applyFill="1" applyBorder="1" applyAlignment="1">
      <alignment horizontal="right"/>
    </xf>
    <xf numFmtId="0" fontId="4" fillId="0" borderId="46" xfId="1" applyFont="1" applyBorder="1"/>
    <xf numFmtId="0" fontId="4" fillId="0" borderId="53" xfId="1" applyFont="1" applyBorder="1"/>
    <xf numFmtId="4" fontId="7" fillId="4" borderId="39" xfId="1" applyNumberFormat="1" applyFont="1" applyFill="1" applyBorder="1" applyAlignment="1">
      <alignment horizontal="right"/>
    </xf>
    <xf numFmtId="4" fontId="7" fillId="2" borderId="55" xfId="1" applyNumberFormat="1" applyFont="1" applyFill="1" applyBorder="1" applyAlignment="1">
      <alignment horizontal="right"/>
    </xf>
    <xf numFmtId="0" fontId="2" fillId="2" borderId="40" xfId="1" applyFont="1" applyFill="1" applyBorder="1" applyAlignment="1">
      <alignment horizontal="center" vertical="center" wrapText="1"/>
    </xf>
    <xf numFmtId="0" fontId="4" fillId="2" borderId="31" xfId="1" applyFont="1" applyFill="1" applyBorder="1"/>
    <xf numFmtId="0" fontId="4" fillId="2" borderId="34" xfId="1" applyFont="1" applyFill="1" applyBorder="1"/>
    <xf numFmtId="0" fontId="4" fillId="2" borderId="41" xfId="1" applyFont="1" applyFill="1" applyBorder="1"/>
    <xf numFmtId="0" fontId="4" fillId="2" borderId="41" xfId="1" applyFont="1" applyFill="1" applyBorder="1" applyAlignment="1"/>
    <xf numFmtId="0" fontId="4" fillId="2" borderId="35" xfId="1" applyFont="1" applyFill="1" applyBorder="1"/>
    <xf numFmtId="4" fontId="7" fillId="2" borderId="36" xfId="1" applyNumberFormat="1" applyFont="1" applyFill="1" applyBorder="1" applyAlignment="1">
      <alignment horizontal="right"/>
    </xf>
    <xf numFmtId="4" fontId="7" fillId="2" borderId="41" xfId="1" applyNumberFormat="1" applyFont="1" applyFill="1" applyBorder="1" applyAlignment="1">
      <alignment horizontal="right"/>
    </xf>
    <xf numFmtId="4" fontId="7" fillId="2" borderId="37" xfId="1" applyNumberFormat="1" applyFont="1" applyFill="1" applyBorder="1" applyAlignment="1">
      <alignment horizontal="right"/>
    </xf>
    <xf numFmtId="4" fontId="7" fillId="4" borderId="36" xfId="1" applyNumberFormat="1" applyFont="1" applyFill="1" applyBorder="1" applyAlignment="1">
      <alignment horizontal="right"/>
    </xf>
    <xf numFmtId="0" fontId="4" fillId="2" borderId="46" xfId="1" applyFont="1" applyFill="1" applyBorder="1"/>
    <xf numFmtId="0" fontId="4" fillId="2" borderId="47" xfId="1" applyFont="1" applyFill="1" applyBorder="1"/>
    <xf numFmtId="0" fontId="4" fillId="2" borderId="48" xfId="1" applyFont="1" applyFill="1" applyBorder="1"/>
    <xf numFmtId="0" fontId="4" fillId="2" borderId="48" xfId="1" applyFont="1" applyFill="1" applyBorder="1" applyAlignment="1"/>
    <xf numFmtId="0" fontId="4" fillId="2" borderId="49" xfId="1" applyFont="1" applyFill="1" applyBorder="1"/>
    <xf numFmtId="4" fontId="7" fillId="2" borderId="50" xfId="1" applyNumberFormat="1" applyFont="1" applyFill="1" applyBorder="1" applyAlignment="1">
      <alignment horizontal="right"/>
    </xf>
    <xf numFmtId="0" fontId="4" fillId="2" borderId="46" xfId="1" applyFont="1" applyFill="1" applyBorder="1" applyAlignment="1">
      <alignment horizontal="center"/>
    </xf>
    <xf numFmtId="4" fontId="2" fillId="2" borderId="51" xfId="1" applyNumberFormat="1" applyFont="1" applyFill="1" applyBorder="1" applyAlignment="1">
      <alignment horizontal="right"/>
    </xf>
    <xf numFmtId="0" fontId="4" fillId="2" borderId="53" xfId="1" applyFont="1" applyFill="1" applyBorder="1" applyAlignment="1">
      <alignment horizontal="center" wrapText="1"/>
    </xf>
    <xf numFmtId="0" fontId="4" fillId="2" borderId="68" xfId="1" applyFont="1" applyFill="1" applyBorder="1"/>
    <xf numFmtId="0" fontId="4" fillId="2" borderId="54" xfId="1" applyFont="1" applyFill="1" applyBorder="1"/>
    <xf numFmtId="0" fontId="4" fillId="2" borderId="54" xfId="1" applyFont="1" applyFill="1" applyBorder="1" applyAlignment="1"/>
    <xf numFmtId="0" fontId="4" fillId="2" borderId="67" xfId="1" applyFont="1" applyFill="1" applyBorder="1"/>
    <xf numFmtId="4" fontId="7" fillId="2" borderId="39" xfId="1" applyNumberFormat="1" applyFont="1" applyFill="1" applyBorder="1" applyAlignment="1">
      <alignment horizontal="right"/>
    </xf>
    <xf numFmtId="4" fontId="7" fillId="2" borderId="54" xfId="1" applyNumberFormat="1" applyFont="1" applyFill="1" applyBorder="1" applyAlignment="1">
      <alignment horizontal="right"/>
    </xf>
    <xf numFmtId="4" fontId="2" fillId="2" borderId="55" xfId="1" applyNumberFormat="1" applyFont="1" applyFill="1" applyBorder="1" applyAlignment="1">
      <alignment horizontal="right"/>
    </xf>
    <xf numFmtId="0" fontId="7" fillId="2" borderId="36" xfId="1" applyFont="1" applyFill="1" applyBorder="1" applyAlignment="1">
      <alignment horizontal="right"/>
    </xf>
    <xf numFmtId="0" fontId="7" fillId="2" borderId="41" xfId="1" applyFont="1" applyFill="1" applyBorder="1" applyAlignment="1">
      <alignment horizontal="right"/>
    </xf>
    <xf numFmtId="2" fontId="2" fillId="2" borderId="37" xfId="1" applyNumberFormat="1" applyFont="1" applyFill="1" applyBorder="1" applyAlignment="1">
      <alignment horizontal="right"/>
    </xf>
    <xf numFmtId="0" fontId="7" fillId="2" borderId="34" xfId="1" applyFont="1" applyFill="1" applyBorder="1" applyAlignment="1">
      <alignment horizontal="right"/>
    </xf>
    <xf numFmtId="2" fontId="2" fillId="2" borderId="35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7" fillId="2" borderId="50" xfId="1" applyFont="1" applyFill="1" applyBorder="1" applyAlignment="1">
      <alignment horizontal="right"/>
    </xf>
    <xf numFmtId="0" fontId="7" fillId="2" borderId="48" xfId="1" applyFont="1" applyFill="1" applyBorder="1" applyAlignment="1">
      <alignment horizontal="right"/>
    </xf>
    <xf numFmtId="2" fontId="2" fillId="2" borderId="51" xfId="1" applyNumberFormat="1" applyFont="1" applyFill="1" applyBorder="1" applyAlignment="1">
      <alignment horizontal="right"/>
    </xf>
    <xf numFmtId="0" fontId="7" fillId="2" borderId="47" xfId="1" applyFont="1" applyFill="1" applyBorder="1" applyAlignment="1">
      <alignment horizontal="right"/>
    </xf>
    <xf numFmtId="2" fontId="2" fillId="2" borderId="49" xfId="1" applyNumberFormat="1" applyFont="1" applyFill="1" applyBorder="1" applyAlignment="1">
      <alignment horizontal="right"/>
    </xf>
    <xf numFmtId="0" fontId="4" fillId="2" borderId="0" xfId="1" applyFont="1" applyFill="1" applyBorder="1"/>
    <xf numFmtId="0" fontId="4" fillId="2" borderId="0" xfId="1" applyFont="1" applyFill="1" applyBorder="1" applyAlignment="1"/>
    <xf numFmtId="0" fontId="4" fillId="2" borderId="53" xfId="1" applyFont="1" applyFill="1" applyBorder="1"/>
    <xf numFmtId="0" fontId="4" fillId="2" borderId="13" xfId="1" applyFont="1" applyFill="1" applyBorder="1"/>
    <xf numFmtId="0" fontId="4" fillId="2" borderId="13" xfId="1" applyFont="1" applyFill="1" applyBorder="1" applyAlignment="1"/>
    <xf numFmtId="0" fontId="7" fillId="2" borderId="39" xfId="1" applyFont="1" applyFill="1" applyBorder="1" applyAlignment="1">
      <alignment horizontal="right"/>
    </xf>
    <xf numFmtId="0" fontId="7" fillId="2" borderId="54" xfId="1" applyFont="1" applyFill="1" applyBorder="1" applyAlignment="1">
      <alignment horizontal="right"/>
    </xf>
    <xf numFmtId="2" fontId="7" fillId="2" borderId="55" xfId="1" applyNumberFormat="1" applyFont="1" applyFill="1" applyBorder="1" applyAlignment="1">
      <alignment horizontal="right"/>
    </xf>
    <xf numFmtId="0" fontId="7" fillId="2" borderId="68" xfId="1" applyFont="1" applyFill="1" applyBorder="1" applyAlignment="1">
      <alignment horizontal="right"/>
    </xf>
    <xf numFmtId="0" fontId="7" fillId="2" borderId="67" xfId="1" applyFont="1" applyFill="1" applyBorder="1" applyAlignment="1">
      <alignment horizontal="right"/>
    </xf>
    <xf numFmtId="0" fontId="7" fillId="2" borderId="55" xfId="1" applyFont="1" applyFill="1" applyBorder="1" applyAlignment="1">
      <alignment horizontal="right"/>
    </xf>
    <xf numFmtId="0" fontId="8" fillId="2" borderId="25" xfId="1" applyFont="1" applyFill="1" applyBorder="1" applyAlignment="1">
      <alignment vertical="center" wrapText="1"/>
    </xf>
    <xf numFmtId="0" fontId="7" fillId="0" borderId="0" xfId="1" applyFont="1" applyAlignment="1">
      <alignment horizontal="right"/>
    </xf>
    <xf numFmtId="0" fontId="12" fillId="0" borderId="0" xfId="1" applyFont="1"/>
    <xf numFmtId="0" fontId="6" fillId="0" borderId="2" xfId="1" applyFont="1" applyBorder="1" applyAlignment="1">
      <alignment vertical="center" wrapText="1"/>
    </xf>
    <xf numFmtId="0" fontId="6" fillId="0" borderId="40" xfId="1" applyFont="1" applyBorder="1" applyAlignment="1">
      <alignment vertical="center" wrapText="1"/>
    </xf>
    <xf numFmtId="0" fontId="4" fillId="0" borderId="71" xfId="1" applyFont="1" applyBorder="1" applyAlignment="1">
      <alignment horizontal="center" vertical="center" wrapText="1"/>
    </xf>
    <xf numFmtId="0" fontId="4" fillId="5" borderId="40" xfId="1" applyFont="1" applyFill="1" applyBorder="1" applyAlignment="1">
      <alignment horizontal="center" vertical="center" wrapText="1"/>
    </xf>
    <xf numFmtId="0" fontId="4" fillId="0" borderId="72" xfId="1" applyFont="1" applyBorder="1" applyAlignment="1">
      <alignment horizontal="center" vertical="center" wrapText="1"/>
    </xf>
    <xf numFmtId="2" fontId="4" fillId="6" borderId="40" xfId="1" applyNumberFormat="1" applyFont="1" applyFill="1" applyBorder="1" applyAlignment="1">
      <alignment horizontal="center" vertical="center" wrapText="1"/>
    </xf>
    <xf numFmtId="164" fontId="4" fillId="0" borderId="45" xfId="1" applyNumberFormat="1" applyFont="1" applyBorder="1" applyAlignment="1">
      <alignment horizontal="center" vertical="center" wrapText="1"/>
    </xf>
    <xf numFmtId="164" fontId="4" fillId="0" borderId="70" xfId="1" applyNumberFormat="1" applyFont="1" applyBorder="1" applyAlignment="1">
      <alignment horizontal="center" vertical="center" wrapText="1"/>
    </xf>
    <xf numFmtId="2" fontId="2" fillId="6" borderId="40" xfId="1" applyNumberFormat="1" applyFont="1" applyFill="1" applyBorder="1" applyAlignment="1">
      <alignment horizontal="center" vertical="center" wrapText="1"/>
    </xf>
    <xf numFmtId="164" fontId="4" fillId="0" borderId="40" xfId="1" applyNumberFormat="1" applyFont="1" applyFill="1" applyBorder="1" applyAlignment="1">
      <alignment horizontal="center" vertical="center"/>
    </xf>
    <xf numFmtId="164" fontId="4" fillId="0" borderId="71" xfId="1" applyNumberFormat="1" applyFont="1" applyBorder="1" applyAlignment="1">
      <alignment horizontal="center" vertical="center" wrapText="1"/>
    </xf>
    <xf numFmtId="164" fontId="4" fillId="0" borderId="42" xfId="1" applyNumberFormat="1" applyFont="1" applyFill="1" applyBorder="1" applyAlignment="1">
      <alignment horizontal="center" vertical="center"/>
    </xf>
    <xf numFmtId="164" fontId="4" fillId="0" borderId="44" xfId="1" applyNumberFormat="1" applyFont="1" applyBorder="1" applyAlignment="1">
      <alignment horizontal="center" vertical="center" wrapText="1"/>
    </xf>
    <xf numFmtId="164" fontId="4" fillId="0" borderId="45" xfId="1" applyNumberFormat="1" applyFont="1" applyFill="1" applyBorder="1" applyAlignment="1">
      <alignment horizontal="center" vertical="center"/>
    </xf>
    <xf numFmtId="0" fontId="8" fillId="0" borderId="71" xfId="1" applyFont="1" applyFill="1" applyBorder="1" applyAlignment="1">
      <alignment horizontal="center" vertical="center" wrapText="1"/>
    </xf>
    <xf numFmtId="4" fontId="7" fillId="2" borderId="45" xfId="1" applyNumberFormat="1" applyFont="1" applyFill="1" applyBorder="1" applyAlignment="1">
      <alignment horizontal="right" vertical="center"/>
    </xf>
    <xf numFmtId="4" fontId="7" fillId="2" borderId="70" xfId="1" applyNumberFormat="1" applyFont="1" applyFill="1" applyBorder="1" applyAlignment="1">
      <alignment horizontal="right" vertical="center" wrapText="1"/>
    </xf>
    <xf numFmtId="4" fontId="2" fillId="2" borderId="72" xfId="1" applyNumberFormat="1" applyFont="1" applyFill="1" applyBorder="1" applyAlignment="1">
      <alignment horizontal="right" vertical="center" wrapText="1"/>
    </xf>
    <xf numFmtId="0" fontId="8" fillId="2" borderId="40" xfId="1" applyFont="1" applyFill="1" applyBorder="1" applyAlignment="1">
      <alignment horizontal="center" vertical="center" wrapText="1"/>
    </xf>
    <xf numFmtId="4" fontId="2" fillId="2" borderId="71" xfId="1" applyNumberFormat="1" applyFont="1" applyFill="1" applyBorder="1" applyAlignment="1">
      <alignment horizontal="right" vertical="center" wrapText="1"/>
    </xf>
    <xf numFmtId="0" fontId="6" fillId="0" borderId="71" xfId="1" applyFont="1" applyBorder="1" applyAlignment="1">
      <alignment vertical="center" wrapText="1"/>
    </xf>
    <xf numFmtId="2" fontId="4" fillId="5" borderId="40" xfId="1" applyNumberFormat="1" applyFont="1" applyFill="1" applyBorder="1" applyAlignment="1">
      <alignment horizontal="center" vertical="center" wrapText="1"/>
    </xf>
    <xf numFmtId="0" fontId="8" fillId="0" borderId="72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 wrapText="1"/>
    </xf>
    <xf numFmtId="4" fontId="7" fillId="2" borderId="72" xfId="1" applyNumberFormat="1" applyFont="1" applyFill="1" applyBorder="1" applyAlignment="1">
      <alignment horizontal="right" vertical="center" wrapText="1"/>
    </xf>
    <xf numFmtId="0" fontId="6" fillId="0" borderId="8" xfId="1" applyFont="1" applyBorder="1" applyAlignment="1">
      <alignment vertical="center" wrapText="1"/>
    </xf>
    <xf numFmtId="4" fontId="7" fillId="2" borderId="41" xfId="1" applyNumberFormat="1" applyFont="1" applyFill="1" applyBorder="1" applyAlignment="1">
      <alignment horizontal="right" vertical="center"/>
    </xf>
    <xf numFmtId="4" fontId="7" fillId="2" borderId="41" xfId="1" applyNumberFormat="1" applyFont="1" applyFill="1" applyBorder="1" applyAlignment="1">
      <alignment horizontal="right" vertical="center" wrapText="1"/>
    </xf>
    <xf numFmtId="4" fontId="2" fillId="2" borderId="37" xfId="1" applyNumberFormat="1" applyFont="1" applyFill="1" applyBorder="1" applyAlignment="1">
      <alignment horizontal="right" vertical="center" wrapText="1"/>
    </xf>
    <xf numFmtId="0" fontId="14" fillId="0" borderId="52" xfId="1" applyFont="1" applyBorder="1" applyAlignment="1">
      <alignment horizontal="center" vertical="center" wrapText="1"/>
    </xf>
    <xf numFmtId="0" fontId="7" fillId="0" borderId="69" xfId="1" applyFont="1" applyBorder="1" applyAlignment="1">
      <alignment horizontal="left" vertical="center" wrapText="1"/>
    </xf>
    <xf numFmtId="2" fontId="4" fillId="5" borderId="68" xfId="1" applyNumberFormat="1" applyFont="1" applyFill="1" applyBorder="1" applyAlignment="1">
      <alignment horizontal="center" vertical="center" wrapText="1"/>
    </xf>
    <xf numFmtId="2" fontId="2" fillId="6" borderId="54" xfId="1" applyNumberFormat="1" applyFont="1" applyFill="1" applyBorder="1" applyAlignment="1">
      <alignment horizontal="center" vertical="center" wrapText="1"/>
    </xf>
    <xf numFmtId="164" fontId="4" fillId="0" borderId="54" xfId="1" applyNumberFormat="1" applyFont="1" applyFill="1" applyBorder="1" applyAlignment="1">
      <alignment horizontal="center" vertical="center"/>
    </xf>
    <xf numFmtId="0" fontId="8" fillId="0" borderId="67" xfId="1" applyFont="1" applyFill="1" applyBorder="1" applyAlignment="1">
      <alignment horizontal="center" vertical="center" wrapText="1"/>
    </xf>
    <xf numFmtId="4" fontId="2" fillId="2" borderId="67" xfId="1" applyNumberFormat="1" applyFont="1" applyFill="1" applyBorder="1" applyAlignment="1">
      <alignment horizontal="right" vertical="center" wrapText="1"/>
    </xf>
    <xf numFmtId="0" fontId="6" fillId="0" borderId="14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 wrapText="1"/>
    </xf>
    <xf numFmtId="2" fontId="4" fillId="5" borderId="25" xfId="1" applyNumberFormat="1" applyFont="1" applyFill="1" applyBorder="1" applyAlignment="1">
      <alignment horizontal="center" vertical="center" wrapText="1"/>
    </xf>
    <xf numFmtId="2" fontId="4" fillId="6" borderId="25" xfId="1" applyNumberFormat="1" applyFont="1" applyFill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164" fontId="4" fillId="0" borderId="23" xfId="1" applyNumberFormat="1" applyFont="1" applyBorder="1" applyAlignment="1">
      <alignment horizontal="center" vertical="center" wrapText="1"/>
    </xf>
    <xf numFmtId="2" fontId="2" fillId="6" borderId="25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right" vertical="center" wrapText="1"/>
    </xf>
    <xf numFmtId="4" fontId="7" fillId="2" borderId="38" xfId="1" applyNumberFormat="1" applyFont="1" applyFill="1" applyBorder="1" applyAlignment="1">
      <alignment horizontal="right" vertical="center"/>
    </xf>
    <xf numFmtId="4" fontId="7" fillId="2" borderId="13" xfId="1" applyNumberFormat="1" applyFont="1" applyFill="1" applyBorder="1" applyAlignment="1">
      <alignment horizontal="right" vertical="center" wrapText="1"/>
    </xf>
    <xf numFmtId="4" fontId="2" fillId="2" borderId="38" xfId="1" applyNumberFormat="1" applyFont="1" applyFill="1" applyBorder="1" applyAlignment="1">
      <alignment horizontal="right" vertical="center" wrapText="1"/>
    </xf>
    <xf numFmtId="4" fontId="2" fillId="2" borderId="13" xfId="1" applyNumberFormat="1" applyFont="1" applyFill="1" applyBorder="1" applyAlignment="1">
      <alignment horizontal="right" vertical="center" wrapText="1"/>
    </xf>
    <xf numFmtId="4" fontId="7" fillId="7" borderId="10" xfId="1" applyNumberFormat="1" applyFont="1" applyFill="1" applyBorder="1" applyAlignment="1">
      <alignment horizontal="right" vertical="center" wrapText="1"/>
    </xf>
    <xf numFmtId="4" fontId="2" fillId="7" borderId="38" xfId="1" applyNumberFormat="1" applyFont="1" applyFill="1" applyBorder="1" applyAlignment="1">
      <alignment horizontal="right" vertical="center" wrapText="1"/>
    </xf>
    <xf numFmtId="0" fontId="15" fillId="2" borderId="33" xfId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left" vertical="center" wrapText="1"/>
    </xf>
    <xf numFmtId="0" fontId="2" fillId="2" borderId="67" xfId="1" applyFont="1" applyFill="1" applyBorder="1" applyAlignment="1">
      <alignment horizontal="left" vertical="center" wrapText="1"/>
    </xf>
    <xf numFmtId="0" fontId="8" fillId="2" borderId="71" xfId="1" applyFont="1" applyFill="1" applyBorder="1" applyAlignment="1">
      <alignment horizontal="center" vertical="center" wrapText="1"/>
    </xf>
    <xf numFmtId="0" fontId="8" fillId="2" borderId="57" xfId="1" applyFont="1" applyFill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2" borderId="6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2" borderId="61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left" vertical="center" wrapText="1"/>
    </xf>
    <xf numFmtId="0" fontId="4" fillId="2" borderId="69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left" vertical="center" wrapText="1"/>
    </xf>
    <xf numFmtId="0" fontId="7" fillId="2" borderId="49" xfId="1" applyFont="1" applyFill="1" applyBorder="1" applyAlignment="1">
      <alignment horizontal="left" vertical="center" wrapText="1"/>
    </xf>
    <xf numFmtId="0" fontId="8" fillId="0" borderId="74" xfId="1" applyFont="1" applyBorder="1" applyAlignment="1">
      <alignment horizontal="center" vertical="center" wrapText="1"/>
    </xf>
    <xf numFmtId="0" fontId="8" fillId="0" borderId="75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164" fontId="8" fillId="8" borderId="74" xfId="1" applyNumberFormat="1" applyFont="1" applyFill="1" applyBorder="1" applyAlignment="1">
      <alignment horizontal="center" vertical="center" wrapText="1"/>
    </xf>
    <xf numFmtId="164" fontId="8" fillId="8" borderId="75" xfId="1" applyNumberFormat="1" applyFont="1" applyFill="1" applyBorder="1" applyAlignment="1">
      <alignment horizontal="center" vertical="center" wrapText="1"/>
    </xf>
    <xf numFmtId="164" fontId="8" fillId="8" borderId="41" xfId="1" applyNumberFormat="1" applyFont="1" applyFill="1" applyBorder="1" applyAlignment="1">
      <alignment horizontal="center" vertical="center" wrapText="1"/>
    </xf>
    <xf numFmtId="2" fontId="8" fillId="0" borderId="74" xfId="1" applyNumberFormat="1" applyFont="1" applyBorder="1" applyAlignment="1">
      <alignment horizontal="center" vertical="center" wrapText="1"/>
    </xf>
    <xf numFmtId="2" fontId="8" fillId="0" borderId="75" xfId="1" applyNumberFormat="1" applyFont="1" applyBorder="1" applyAlignment="1">
      <alignment horizontal="center" vertical="center" wrapText="1"/>
    </xf>
    <xf numFmtId="2" fontId="8" fillId="0" borderId="4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2" fillId="0" borderId="25" xfId="1" applyFont="1" applyBorder="1" applyAlignment="1">
      <alignment horizontal="center" vertical="top"/>
    </xf>
    <xf numFmtId="0" fontId="8" fillId="2" borderId="49" xfId="1" applyFont="1" applyFill="1" applyBorder="1" applyAlignment="1">
      <alignment horizontal="center" vertical="center" wrapText="1"/>
    </xf>
    <xf numFmtId="4" fontId="7" fillId="2" borderId="58" xfId="1" applyNumberFormat="1" applyFont="1" applyFill="1" applyBorder="1" applyAlignment="1">
      <alignment vertical="center" wrapText="1"/>
    </xf>
    <xf numFmtId="4" fontId="7" fillId="2" borderId="0" xfId="1" applyNumberFormat="1" applyFont="1" applyFill="1" applyBorder="1" applyAlignment="1">
      <alignment vertical="center" wrapText="1"/>
    </xf>
    <xf numFmtId="4" fontId="7" fillId="2" borderId="13" xfId="1" applyNumberFormat="1" applyFont="1" applyFill="1" applyBorder="1" applyAlignment="1">
      <alignment vertical="center" wrapText="1"/>
    </xf>
    <xf numFmtId="164" fontId="8" fillId="2" borderId="61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164" fontId="8" fillId="2" borderId="25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left" vertical="center" wrapText="1"/>
    </xf>
    <xf numFmtId="0" fontId="7" fillId="2" borderId="31" xfId="1" applyFont="1" applyFill="1" applyBorder="1" applyAlignment="1">
      <alignment horizontal="left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0" fontId="8" fillId="0" borderId="48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 wrapText="1"/>
    </xf>
    <xf numFmtId="4" fontId="7" fillId="2" borderId="21" xfId="1" applyNumberFormat="1" applyFont="1" applyFill="1" applyBorder="1" applyAlignment="1">
      <alignment horizontal="right" vertical="center" wrapText="1"/>
    </xf>
    <xf numFmtId="4" fontId="7" fillId="2" borderId="23" xfId="1" applyNumberFormat="1" applyFont="1" applyFill="1" applyBorder="1" applyAlignment="1">
      <alignment horizontal="right" vertical="center" wrapText="1"/>
    </xf>
    <xf numFmtId="16" fontId="6" fillId="0" borderId="8" xfId="1" applyNumberFormat="1" applyFont="1" applyBorder="1" applyAlignment="1">
      <alignment horizontal="center" vertical="center" wrapText="1"/>
    </xf>
    <xf numFmtId="16" fontId="6" fillId="0" borderId="25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left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164" fontId="8" fillId="0" borderId="59" xfId="1" applyNumberFormat="1" applyFont="1" applyFill="1" applyBorder="1" applyAlignment="1">
      <alignment horizontal="center" vertical="center" wrapText="1"/>
    </xf>
    <xf numFmtId="164" fontId="8" fillId="0" borderId="20" xfId="1" applyNumberFormat="1" applyFont="1" applyFill="1" applyBorder="1" applyAlignment="1">
      <alignment horizontal="center" vertical="center" wrapText="1"/>
    </xf>
    <xf numFmtId="164" fontId="8" fillId="0" borderId="38" xfId="1" applyNumberFormat="1" applyFont="1" applyFill="1" applyBorder="1" applyAlignment="1">
      <alignment horizontal="center" vertical="center" wrapText="1"/>
    </xf>
    <xf numFmtId="164" fontId="8" fillId="0" borderId="60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164" fontId="8" fillId="0" borderId="51" xfId="1" applyNumberFormat="1" applyFont="1" applyFill="1" applyBorder="1" applyAlignment="1">
      <alignment horizontal="center" vertical="center" wrapText="1"/>
    </xf>
    <xf numFmtId="164" fontId="8" fillId="0" borderId="55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L263"/>
  <sheetViews>
    <sheetView tabSelected="1" topLeftCell="A25" zoomScale="75" zoomScaleNormal="75" workbookViewId="0">
      <selection activeCell="AF81" sqref="AF81"/>
    </sheetView>
  </sheetViews>
  <sheetFormatPr defaultRowHeight="15.75"/>
  <cols>
    <col min="1" max="1" width="4.28515625" style="2" customWidth="1"/>
    <col min="2" max="2" width="38.5703125" style="2" customWidth="1"/>
    <col min="3" max="3" width="11.42578125" style="2" customWidth="1"/>
    <col min="4" max="4" width="10.5703125" style="2" hidden="1" customWidth="1"/>
    <col min="5" max="5" width="16" style="2" hidden="1" customWidth="1"/>
    <col min="6" max="6" width="10.28515625" style="2" hidden="1" customWidth="1"/>
    <col min="7" max="7" width="14.28515625" style="2" hidden="1" customWidth="1"/>
    <col min="8" max="9" width="10.42578125" style="2" hidden="1" customWidth="1"/>
    <col min="10" max="10" width="10.28515625" style="2" hidden="1" customWidth="1"/>
    <col min="11" max="11" width="14" style="2" hidden="1" customWidth="1"/>
    <col min="12" max="12" width="10" style="2" hidden="1" customWidth="1"/>
    <col min="13" max="13" width="10.5703125" style="2" hidden="1" customWidth="1"/>
    <col min="14" max="14" width="12.85546875" style="2" hidden="1" customWidth="1"/>
    <col min="15" max="15" width="0" style="2" hidden="1" customWidth="1"/>
    <col min="16" max="16" width="10.28515625" style="2" hidden="1" customWidth="1"/>
    <col min="17" max="17" width="14" style="2" hidden="1" customWidth="1"/>
    <col min="18" max="18" width="9.85546875" style="2" hidden="1" customWidth="1"/>
    <col min="19" max="19" width="10.42578125" style="2" hidden="1" customWidth="1"/>
    <col min="20" max="20" width="14.5703125" style="2" hidden="1" customWidth="1"/>
    <col min="21" max="21" width="9.42578125" style="2" hidden="1" customWidth="1"/>
    <col min="22" max="22" width="10.28515625" style="2" hidden="1" customWidth="1"/>
    <col min="23" max="23" width="17.140625" style="2" hidden="1" customWidth="1"/>
    <col min="24" max="24" width="9.28515625" style="2" hidden="1" customWidth="1"/>
    <col min="25" max="25" width="9.7109375" style="2" hidden="1" customWidth="1"/>
    <col min="26" max="30" width="9" style="2" hidden="1" customWidth="1"/>
    <col min="31" max="31" width="15.7109375" style="2" hidden="1" customWidth="1"/>
    <col min="32" max="32" width="9.85546875" style="2" customWidth="1"/>
    <col min="33" max="33" width="9.5703125" style="2" customWidth="1"/>
    <col min="34" max="34" width="9.7109375" style="2" customWidth="1"/>
    <col min="35" max="35" width="10.28515625" style="2" customWidth="1"/>
    <col min="36" max="36" width="9.42578125" style="2" customWidth="1"/>
    <col min="37" max="37" width="9.28515625" style="2" bestFit="1" customWidth="1"/>
    <col min="38" max="38" width="15.140625" style="2" customWidth="1"/>
    <col min="39" max="40" width="9.140625" style="2"/>
    <col min="41" max="41" width="7.42578125" style="2" customWidth="1"/>
    <col min="42" max="256" width="9.140625" style="2"/>
    <col min="257" max="257" width="4.28515625" style="2" customWidth="1"/>
    <col min="258" max="258" width="38.5703125" style="2" customWidth="1"/>
    <col min="259" max="259" width="11.42578125" style="2" customWidth="1"/>
    <col min="260" max="287" width="0" style="2" hidden="1" customWidth="1"/>
    <col min="288" max="288" width="9.85546875" style="2" customWidth="1"/>
    <col min="289" max="289" width="9.5703125" style="2" customWidth="1"/>
    <col min="290" max="290" width="9.7109375" style="2" customWidth="1"/>
    <col min="291" max="291" width="10.28515625" style="2" customWidth="1"/>
    <col min="292" max="292" width="9.42578125" style="2" customWidth="1"/>
    <col min="293" max="293" width="9.28515625" style="2" bestFit="1" customWidth="1"/>
    <col min="294" max="294" width="15.140625" style="2" customWidth="1"/>
    <col min="295" max="512" width="9.140625" style="2"/>
    <col min="513" max="513" width="4.28515625" style="2" customWidth="1"/>
    <col min="514" max="514" width="38.5703125" style="2" customWidth="1"/>
    <col min="515" max="515" width="11.42578125" style="2" customWidth="1"/>
    <col min="516" max="543" width="0" style="2" hidden="1" customWidth="1"/>
    <col min="544" max="544" width="9.85546875" style="2" customWidth="1"/>
    <col min="545" max="545" width="9.5703125" style="2" customWidth="1"/>
    <col min="546" max="546" width="9.7109375" style="2" customWidth="1"/>
    <col min="547" max="547" width="10.28515625" style="2" customWidth="1"/>
    <col min="548" max="548" width="9.42578125" style="2" customWidth="1"/>
    <col min="549" max="549" width="9.28515625" style="2" bestFit="1" customWidth="1"/>
    <col min="550" max="550" width="15.140625" style="2" customWidth="1"/>
    <col min="551" max="768" width="9.140625" style="2"/>
    <col min="769" max="769" width="4.28515625" style="2" customWidth="1"/>
    <col min="770" max="770" width="38.5703125" style="2" customWidth="1"/>
    <col min="771" max="771" width="11.42578125" style="2" customWidth="1"/>
    <col min="772" max="799" width="0" style="2" hidden="1" customWidth="1"/>
    <col min="800" max="800" width="9.85546875" style="2" customWidth="1"/>
    <col min="801" max="801" width="9.5703125" style="2" customWidth="1"/>
    <col min="802" max="802" width="9.7109375" style="2" customWidth="1"/>
    <col min="803" max="803" width="10.28515625" style="2" customWidth="1"/>
    <col min="804" max="804" width="9.42578125" style="2" customWidth="1"/>
    <col min="805" max="805" width="9.28515625" style="2" bestFit="1" customWidth="1"/>
    <col min="806" max="806" width="15.140625" style="2" customWidth="1"/>
    <col min="807" max="1024" width="9.140625" style="2"/>
    <col min="1025" max="1025" width="4.28515625" style="2" customWidth="1"/>
    <col min="1026" max="1026" width="38.5703125" style="2" customWidth="1"/>
    <col min="1027" max="1027" width="11.42578125" style="2" customWidth="1"/>
    <col min="1028" max="1055" width="0" style="2" hidden="1" customWidth="1"/>
    <col min="1056" max="1056" width="9.85546875" style="2" customWidth="1"/>
    <col min="1057" max="1057" width="9.5703125" style="2" customWidth="1"/>
    <col min="1058" max="1058" width="9.7109375" style="2" customWidth="1"/>
    <col min="1059" max="1059" width="10.28515625" style="2" customWidth="1"/>
    <col min="1060" max="1060" width="9.42578125" style="2" customWidth="1"/>
    <col min="1061" max="1061" width="9.28515625" style="2" bestFit="1" customWidth="1"/>
    <col min="1062" max="1062" width="15.140625" style="2" customWidth="1"/>
    <col min="1063" max="1280" width="9.140625" style="2"/>
    <col min="1281" max="1281" width="4.28515625" style="2" customWidth="1"/>
    <col min="1282" max="1282" width="38.5703125" style="2" customWidth="1"/>
    <col min="1283" max="1283" width="11.42578125" style="2" customWidth="1"/>
    <col min="1284" max="1311" width="0" style="2" hidden="1" customWidth="1"/>
    <col min="1312" max="1312" width="9.85546875" style="2" customWidth="1"/>
    <col min="1313" max="1313" width="9.5703125" style="2" customWidth="1"/>
    <col min="1314" max="1314" width="9.7109375" style="2" customWidth="1"/>
    <col min="1315" max="1315" width="10.28515625" style="2" customWidth="1"/>
    <col min="1316" max="1316" width="9.42578125" style="2" customWidth="1"/>
    <col min="1317" max="1317" width="9.28515625" style="2" bestFit="1" customWidth="1"/>
    <col min="1318" max="1318" width="15.140625" style="2" customWidth="1"/>
    <col min="1319" max="1536" width="9.140625" style="2"/>
    <col min="1537" max="1537" width="4.28515625" style="2" customWidth="1"/>
    <col min="1538" max="1538" width="38.5703125" style="2" customWidth="1"/>
    <col min="1539" max="1539" width="11.42578125" style="2" customWidth="1"/>
    <col min="1540" max="1567" width="0" style="2" hidden="1" customWidth="1"/>
    <col min="1568" max="1568" width="9.85546875" style="2" customWidth="1"/>
    <col min="1569" max="1569" width="9.5703125" style="2" customWidth="1"/>
    <col min="1570" max="1570" width="9.7109375" style="2" customWidth="1"/>
    <col min="1571" max="1571" width="10.28515625" style="2" customWidth="1"/>
    <col min="1572" max="1572" width="9.42578125" style="2" customWidth="1"/>
    <col min="1573" max="1573" width="9.28515625" style="2" bestFit="1" customWidth="1"/>
    <col min="1574" max="1574" width="15.140625" style="2" customWidth="1"/>
    <col min="1575" max="1792" width="9.140625" style="2"/>
    <col min="1793" max="1793" width="4.28515625" style="2" customWidth="1"/>
    <col min="1794" max="1794" width="38.5703125" style="2" customWidth="1"/>
    <col min="1795" max="1795" width="11.42578125" style="2" customWidth="1"/>
    <col min="1796" max="1823" width="0" style="2" hidden="1" customWidth="1"/>
    <col min="1824" max="1824" width="9.85546875" style="2" customWidth="1"/>
    <col min="1825" max="1825" width="9.5703125" style="2" customWidth="1"/>
    <col min="1826" max="1826" width="9.7109375" style="2" customWidth="1"/>
    <col min="1827" max="1827" width="10.28515625" style="2" customWidth="1"/>
    <col min="1828" max="1828" width="9.42578125" style="2" customWidth="1"/>
    <col min="1829" max="1829" width="9.28515625" style="2" bestFit="1" customWidth="1"/>
    <col min="1830" max="1830" width="15.140625" style="2" customWidth="1"/>
    <col min="1831" max="2048" width="9.140625" style="2"/>
    <col min="2049" max="2049" width="4.28515625" style="2" customWidth="1"/>
    <col min="2050" max="2050" width="38.5703125" style="2" customWidth="1"/>
    <col min="2051" max="2051" width="11.42578125" style="2" customWidth="1"/>
    <col min="2052" max="2079" width="0" style="2" hidden="1" customWidth="1"/>
    <col min="2080" max="2080" width="9.85546875" style="2" customWidth="1"/>
    <col min="2081" max="2081" width="9.5703125" style="2" customWidth="1"/>
    <col min="2082" max="2082" width="9.7109375" style="2" customWidth="1"/>
    <col min="2083" max="2083" width="10.28515625" style="2" customWidth="1"/>
    <col min="2084" max="2084" width="9.42578125" style="2" customWidth="1"/>
    <col min="2085" max="2085" width="9.28515625" style="2" bestFit="1" customWidth="1"/>
    <col min="2086" max="2086" width="15.140625" style="2" customWidth="1"/>
    <col min="2087" max="2304" width="9.140625" style="2"/>
    <col min="2305" max="2305" width="4.28515625" style="2" customWidth="1"/>
    <col min="2306" max="2306" width="38.5703125" style="2" customWidth="1"/>
    <col min="2307" max="2307" width="11.42578125" style="2" customWidth="1"/>
    <col min="2308" max="2335" width="0" style="2" hidden="1" customWidth="1"/>
    <col min="2336" max="2336" width="9.85546875" style="2" customWidth="1"/>
    <col min="2337" max="2337" width="9.5703125" style="2" customWidth="1"/>
    <col min="2338" max="2338" width="9.7109375" style="2" customWidth="1"/>
    <col min="2339" max="2339" width="10.28515625" style="2" customWidth="1"/>
    <col min="2340" max="2340" width="9.42578125" style="2" customWidth="1"/>
    <col min="2341" max="2341" width="9.28515625" style="2" bestFit="1" customWidth="1"/>
    <col min="2342" max="2342" width="15.140625" style="2" customWidth="1"/>
    <col min="2343" max="2560" width="9.140625" style="2"/>
    <col min="2561" max="2561" width="4.28515625" style="2" customWidth="1"/>
    <col min="2562" max="2562" width="38.5703125" style="2" customWidth="1"/>
    <col min="2563" max="2563" width="11.42578125" style="2" customWidth="1"/>
    <col min="2564" max="2591" width="0" style="2" hidden="1" customWidth="1"/>
    <col min="2592" max="2592" width="9.85546875" style="2" customWidth="1"/>
    <col min="2593" max="2593" width="9.5703125" style="2" customWidth="1"/>
    <col min="2594" max="2594" width="9.7109375" style="2" customWidth="1"/>
    <col min="2595" max="2595" width="10.28515625" style="2" customWidth="1"/>
    <col min="2596" max="2596" width="9.42578125" style="2" customWidth="1"/>
    <col min="2597" max="2597" width="9.28515625" style="2" bestFit="1" customWidth="1"/>
    <col min="2598" max="2598" width="15.140625" style="2" customWidth="1"/>
    <col min="2599" max="2816" width="9.140625" style="2"/>
    <col min="2817" max="2817" width="4.28515625" style="2" customWidth="1"/>
    <col min="2818" max="2818" width="38.5703125" style="2" customWidth="1"/>
    <col min="2819" max="2819" width="11.42578125" style="2" customWidth="1"/>
    <col min="2820" max="2847" width="0" style="2" hidden="1" customWidth="1"/>
    <col min="2848" max="2848" width="9.85546875" style="2" customWidth="1"/>
    <col min="2849" max="2849" width="9.5703125" style="2" customWidth="1"/>
    <col min="2850" max="2850" width="9.7109375" style="2" customWidth="1"/>
    <col min="2851" max="2851" width="10.28515625" style="2" customWidth="1"/>
    <col min="2852" max="2852" width="9.42578125" style="2" customWidth="1"/>
    <col min="2853" max="2853" width="9.28515625" style="2" bestFit="1" customWidth="1"/>
    <col min="2854" max="2854" width="15.140625" style="2" customWidth="1"/>
    <col min="2855" max="3072" width="9.140625" style="2"/>
    <col min="3073" max="3073" width="4.28515625" style="2" customWidth="1"/>
    <col min="3074" max="3074" width="38.5703125" style="2" customWidth="1"/>
    <col min="3075" max="3075" width="11.42578125" style="2" customWidth="1"/>
    <col min="3076" max="3103" width="0" style="2" hidden="1" customWidth="1"/>
    <col min="3104" max="3104" width="9.85546875" style="2" customWidth="1"/>
    <col min="3105" max="3105" width="9.5703125" style="2" customWidth="1"/>
    <col min="3106" max="3106" width="9.7109375" style="2" customWidth="1"/>
    <col min="3107" max="3107" width="10.28515625" style="2" customWidth="1"/>
    <col min="3108" max="3108" width="9.42578125" style="2" customWidth="1"/>
    <col min="3109" max="3109" width="9.28515625" style="2" bestFit="1" customWidth="1"/>
    <col min="3110" max="3110" width="15.140625" style="2" customWidth="1"/>
    <col min="3111" max="3328" width="9.140625" style="2"/>
    <col min="3329" max="3329" width="4.28515625" style="2" customWidth="1"/>
    <col min="3330" max="3330" width="38.5703125" style="2" customWidth="1"/>
    <col min="3331" max="3331" width="11.42578125" style="2" customWidth="1"/>
    <col min="3332" max="3359" width="0" style="2" hidden="1" customWidth="1"/>
    <col min="3360" max="3360" width="9.85546875" style="2" customWidth="1"/>
    <col min="3361" max="3361" width="9.5703125" style="2" customWidth="1"/>
    <col min="3362" max="3362" width="9.7109375" style="2" customWidth="1"/>
    <col min="3363" max="3363" width="10.28515625" style="2" customWidth="1"/>
    <col min="3364" max="3364" width="9.42578125" style="2" customWidth="1"/>
    <col min="3365" max="3365" width="9.28515625" style="2" bestFit="1" customWidth="1"/>
    <col min="3366" max="3366" width="15.140625" style="2" customWidth="1"/>
    <col min="3367" max="3584" width="9.140625" style="2"/>
    <col min="3585" max="3585" width="4.28515625" style="2" customWidth="1"/>
    <col min="3586" max="3586" width="38.5703125" style="2" customWidth="1"/>
    <col min="3587" max="3587" width="11.42578125" style="2" customWidth="1"/>
    <col min="3588" max="3615" width="0" style="2" hidden="1" customWidth="1"/>
    <col min="3616" max="3616" width="9.85546875" style="2" customWidth="1"/>
    <col min="3617" max="3617" width="9.5703125" style="2" customWidth="1"/>
    <col min="3618" max="3618" width="9.7109375" style="2" customWidth="1"/>
    <col min="3619" max="3619" width="10.28515625" style="2" customWidth="1"/>
    <col min="3620" max="3620" width="9.42578125" style="2" customWidth="1"/>
    <col min="3621" max="3621" width="9.28515625" style="2" bestFit="1" customWidth="1"/>
    <col min="3622" max="3622" width="15.140625" style="2" customWidth="1"/>
    <col min="3623" max="3840" width="9.140625" style="2"/>
    <col min="3841" max="3841" width="4.28515625" style="2" customWidth="1"/>
    <col min="3842" max="3842" width="38.5703125" style="2" customWidth="1"/>
    <col min="3843" max="3843" width="11.42578125" style="2" customWidth="1"/>
    <col min="3844" max="3871" width="0" style="2" hidden="1" customWidth="1"/>
    <col min="3872" max="3872" width="9.85546875" style="2" customWidth="1"/>
    <col min="3873" max="3873" width="9.5703125" style="2" customWidth="1"/>
    <col min="3874" max="3874" width="9.7109375" style="2" customWidth="1"/>
    <col min="3875" max="3875" width="10.28515625" style="2" customWidth="1"/>
    <col min="3876" max="3876" width="9.42578125" style="2" customWidth="1"/>
    <col min="3877" max="3877" width="9.28515625" style="2" bestFit="1" customWidth="1"/>
    <col min="3878" max="3878" width="15.140625" style="2" customWidth="1"/>
    <col min="3879" max="4096" width="9.140625" style="2"/>
    <col min="4097" max="4097" width="4.28515625" style="2" customWidth="1"/>
    <col min="4098" max="4098" width="38.5703125" style="2" customWidth="1"/>
    <col min="4099" max="4099" width="11.42578125" style="2" customWidth="1"/>
    <col min="4100" max="4127" width="0" style="2" hidden="1" customWidth="1"/>
    <col min="4128" max="4128" width="9.85546875" style="2" customWidth="1"/>
    <col min="4129" max="4129" width="9.5703125" style="2" customWidth="1"/>
    <col min="4130" max="4130" width="9.7109375" style="2" customWidth="1"/>
    <col min="4131" max="4131" width="10.28515625" style="2" customWidth="1"/>
    <col min="4132" max="4132" width="9.42578125" style="2" customWidth="1"/>
    <col min="4133" max="4133" width="9.28515625" style="2" bestFit="1" customWidth="1"/>
    <col min="4134" max="4134" width="15.140625" style="2" customWidth="1"/>
    <col min="4135" max="4352" width="9.140625" style="2"/>
    <col min="4353" max="4353" width="4.28515625" style="2" customWidth="1"/>
    <col min="4354" max="4354" width="38.5703125" style="2" customWidth="1"/>
    <col min="4355" max="4355" width="11.42578125" style="2" customWidth="1"/>
    <col min="4356" max="4383" width="0" style="2" hidden="1" customWidth="1"/>
    <col min="4384" max="4384" width="9.85546875" style="2" customWidth="1"/>
    <col min="4385" max="4385" width="9.5703125" style="2" customWidth="1"/>
    <col min="4386" max="4386" width="9.7109375" style="2" customWidth="1"/>
    <col min="4387" max="4387" width="10.28515625" style="2" customWidth="1"/>
    <col min="4388" max="4388" width="9.42578125" style="2" customWidth="1"/>
    <col min="4389" max="4389" width="9.28515625" style="2" bestFit="1" customWidth="1"/>
    <col min="4390" max="4390" width="15.140625" style="2" customWidth="1"/>
    <col min="4391" max="4608" width="9.140625" style="2"/>
    <col min="4609" max="4609" width="4.28515625" style="2" customWidth="1"/>
    <col min="4610" max="4610" width="38.5703125" style="2" customWidth="1"/>
    <col min="4611" max="4611" width="11.42578125" style="2" customWidth="1"/>
    <col min="4612" max="4639" width="0" style="2" hidden="1" customWidth="1"/>
    <col min="4640" max="4640" width="9.85546875" style="2" customWidth="1"/>
    <col min="4641" max="4641" width="9.5703125" style="2" customWidth="1"/>
    <col min="4642" max="4642" width="9.7109375" style="2" customWidth="1"/>
    <col min="4643" max="4643" width="10.28515625" style="2" customWidth="1"/>
    <col min="4644" max="4644" width="9.42578125" style="2" customWidth="1"/>
    <col min="4645" max="4645" width="9.28515625" style="2" bestFit="1" customWidth="1"/>
    <col min="4646" max="4646" width="15.140625" style="2" customWidth="1"/>
    <col min="4647" max="4864" width="9.140625" style="2"/>
    <col min="4865" max="4865" width="4.28515625" style="2" customWidth="1"/>
    <col min="4866" max="4866" width="38.5703125" style="2" customWidth="1"/>
    <col min="4867" max="4867" width="11.42578125" style="2" customWidth="1"/>
    <col min="4868" max="4895" width="0" style="2" hidden="1" customWidth="1"/>
    <col min="4896" max="4896" width="9.85546875" style="2" customWidth="1"/>
    <col min="4897" max="4897" width="9.5703125" style="2" customWidth="1"/>
    <col min="4898" max="4898" width="9.7109375" style="2" customWidth="1"/>
    <col min="4899" max="4899" width="10.28515625" style="2" customWidth="1"/>
    <col min="4900" max="4900" width="9.42578125" style="2" customWidth="1"/>
    <col min="4901" max="4901" width="9.28515625" style="2" bestFit="1" customWidth="1"/>
    <col min="4902" max="4902" width="15.140625" style="2" customWidth="1"/>
    <col min="4903" max="5120" width="9.140625" style="2"/>
    <col min="5121" max="5121" width="4.28515625" style="2" customWidth="1"/>
    <col min="5122" max="5122" width="38.5703125" style="2" customWidth="1"/>
    <col min="5123" max="5123" width="11.42578125" style="2" customWidth="1"/>
    <col min="5124" max="5151" width="0" style="2" hidden="1" customWidth="1"/>
    <col min="5152" max="5152" width="9.85546875" style="2" customWidth="1"/>
    <col min="5153" max="5153" width="9.5703125" style="2" customWidth="1"/>
    <col min="5154" max="5154" width="9.7109375" style="2" customWidth="1"/>
    <col min="5155" max="5155" width="10.28515625" style="2" customWidth="1"/>
    <col min="5156" max="5156" width="9.42578125" style="2" customWidth="1"/>
    <col min="5157" max="5157" width="9.28515625" style="2" bestFit="1" customWidth="1"/>
    <col min="5158" max="5158" width="15.140625" style="2" customWidth="1"/>
    <col min="5159" max="5376" width="9.140625" style="2"/>
    <col min="5377" max="5377" width="4.28515625" style="2" customWidth="1"/>
    <col min="5378" max="5378" width="38.5703125" style="2" customWidth="1"/>
    <col min="5379" max="5379" width="11.42578125" style="2" customWidth="1"/>
    <col min="5380" max="5407" width="0" style="2" hidden="1" customWidth="1"/>
    <col min="5408" max="5408" width="9.85546875" style="2" customWidth="1"/>
    <col min="5409" max="5409" width="9.5703125" style="2" customWidth="1"/>
    <col min="5410" max="5410" width="9.7109375" style="2" customWidth="1"/>
    <col min="5411" max="5411" width="10.28515625" style="2" customWidth="1"/>
    <col min="5412" max="5412" width="9.42578125" style="2" customWidth="1"/>
    <col min="5413" max="5413" width="9.28515625" style="2" bestFit="1" customWidth="1"/>
    <col min="5414" max="5414" width="15.140625" style="2" customWidth="1"/>
    <col min="5415" max="5632" width="9.140625" style="2"/>
    <col min="5633" max="5633" width="4.28515625" style="2" customWidth="1"/>
    <col min="5634" max="5634" width="38.5703125" style="2" customWidth="1"/>
    <col min="5635" max="5635" width="11.42578125" style="2" customWidth="1"/>
    <col min="5636" max="5663" width="0" style="2" hidden="1" customWidth="1"/>
    <col min="5664" max="5664" width="9.85546875" style="2" customWidth="1"/>
    <col min="5665" max="5665" width="9.5703125" style="2" customWidth="1"/>
    <col min="5666" max="5666" width="9.7109375" style="2" customWidth="1"/>
    <col min="5667" max="5667" width="10.28515625" style="2" customWidth="1"/>
    <col min="5668" max="5668" width="9.42578125" style="2" customWidth="1"/>
    <col min="5669" max="5669" width="9.28515625" style="2" bestFit="1" customWidth="1"/>
    <col min="5670" max="5670" width="15.140625" style="2" customWidth="1"/>
    <col min="5671" max="5888" width="9.140625" style="2"/>
    <col min="5889" max="5889" width="4.28515625" style="2" customWidth="1"/>
    <col min="5890" max="5890" width="38.5703125" style="2" customWidth="1"/>
    <col min="5891" max="5891" width="11.42578125" style="2" customWidth="1"/>
    <col min="5892" max="5919" width="0" style="2" hidden="1" customWidth="1"/>
    <col min="5920" max="5920" width="9.85546875" style="2" customWidth="1"/>
    <col min="5921" max="5921" width="9.5703125" style="2" customWidth="1"/>
    <col min="5922" max="5922" width="9.7109375" style="2" customWidth="1"/>
    <col min="5923" max="5923" width="10.28515625" style="2" customWidth="1"/>
    <col min="5924" max="5924" width="9.42578125" style="2" customWidth="1"/>
    <col min="5925" max="5925" width="9.28515625" style="2" bestFit="1" customWidth="1"/>
    <col min="5926" max="5926" width="15.140625" style="2" customWidth="1"/>
    <col min="5927" max="6144" width="9.140625" style="2"/>
    <col min="6145" max="6145" width="4.28515625" style="2" customWidth="1"/>
    <col min="6146" max="6146" width="38.5703125" style="2" customWidth="1"/>
    <col min="6147" max="6147" width="11.42578125" style="2" customWidth="1"/>
    <col min="6148" max="6175" width="0" style="2" hidden="1" customWidth="1"/>
    <col min="6176" max="6176" width="9.85546875" style="2" customWidth="1"/>
    <col min="6177" max="6177" width="9.5703125" style="2" customWidth="1"/>
    <col min="6178" max="6178" width="9.7109375" style="2" customWidth="1"/>
    <col min="6179" max="6179" width="10.28515625" style="2" customWidth="1"/>
    <col min="6180" max="6180" width="9.42578125" style="2" customWidth="1"/>
    <col min="6181" max="6181" width="9.28515625" style="2" bestFit="1" customWidth="1"/>
    <col min="6182" max="6182" width="15.140625" style="2" customWidth="1"/>
    <col min="6183" max="6400" width="9.140625" style="2"/>
    <col min="6401" max="6401" width="4.28515625" style="2" customWidth="1"/>
    <col min="6402" max="6402" width="38.5703125" style="2" customWidth="1"/>
    <col min="6403" max="6403" width="11.42578125" style="2" customWidth="1"/>
    <col min="6404" max="6431" width="0" style="2" hidden="1" customWidth="1"/>
    <col min="6432" max="6432" width="9.85546875" style="2" customWidth="1"/>
    <col min="6433" max="6433" width="9.5703125" style="2" customWidth="1"/>
    <col min="6434" max="6434" width="9.7109375" style="2" customWidth="1"/>
    <col min="6435" max="6435" width="10.28515625" style="2" customWidth="1"/>
    <col min="6436" max="6436" width="9.42578125" style="2" customWidth="1"/>
    <col min="6437" max="6437" width="9.28515625" style="2" bestFit="1" customWidth="1"/>
    <col min="6438" max="6438" width="15.140625" style="2" customWidth="1"/>
    <col min="6439" max="6656" width="9.140625" style="2"/>
    <col min="6657" max="6657" width="4.28515625" style="2" customWidth="1"/>
    <col min="6658" max="6658" width="38.5703125" style="2" customWidth="1"/>
    <col min="6659" max="6659" width="11.42578125" style="2" customWidth="1"/>
    <col min="6660" max="6687" width="0" style="2" hidden="1" customWidth="1"/>
    <col min="6688" max="6688" width="9.85546875" style="2" customWidth="1"/>
    <col min="6689" max="6689" width="9.5703125" style="2" customWidth="1"/>
    <col min="6690" max="6690" width="9.7109375" style="2" customWidth="1"/>
    <col min="6691" max="6691" width="10.28515625" style="2" customWidth="1"/>
    <col min="6692" max="6692" width="9.42578125" style="2" customWidth="1"/>
    <col min="6693" max="6693" width="9.28515625" style="2" bestFit="1" customWidth="1"/>
    <col min="6694" max="6694" width="15.140625" style="2" customWidth="1"/>
    <col min="6695" max="6912" width="9.140625" style="2"/>
    <col min="6913" max="6913" width="4.28515625" style="2" customWidth="1"/>
    <col min="6914" max="6914" width="38.5703125" style="2" customWidth="1"/>
    <col min="6915" max="6915" width="11.42578125" style="2" customWidth="1"/>
    <col min="6916" max="6943" width="0" style="2" hidden="1" customWidth="1"/>
    <col min="6944" max="6944" width="9.85546875" style="2" customWidth="1"/>
    <col min="6945" max="6945" width="9.5703125" style="2" customWidth="1"/>
    <col min="6946" max="6946" width="9.7109375" style="2" customWidth="1"/>
    <col min="6947" max="6947" width="10.28515625" style="2" customWidth="1"/>
    <col min="6948" max="6948" width="9.42578125" style="2" customWidth="1"/>
    <col min="6949" max="6949" width="9.28515625" style="2" bestFit="1" customWidth="1"/>
    <col min="6950" max="6950" width="15.140625" style="2" customWidth="1"/>
    <col min="6951" max="7168" width="9.140625" style="2"/>
    <col min="7169" max="7169" width="4.28515625" style="2" customWidth="1"/>
    <col min="7170" max="7170" width="38.5703125" style="2" customWidth="1"/>
    <col min="7171" max="7171" width="11.42578125" style="2" customWidth="1"/>
    <col min="7172" max="7199" width="0" style="2" hidden="1" customWidth="1"/>
    <col min="7200" max="7200" width="9.85546875" style="2" customWidth="1"/>
    <col min="7201" max="7201" width="9.5703125" style="2" customWidth="1"/>
    <col min="7202" max="7202" width="9.7109375" style="2" customWidth="1"/>
    <col min="7203" max="7203" width="10.28515625" style="2" customWidth="1"/>
    <col min="7204" max="7204" width="9.42578125" style="2" customWidth="1"/>
    <col min="7205" max="7205" width="9.28515625" style="2" bestFit="1" customWidth="1"/>
    <col min="7206" max="7206" width="15.140625" style="2" customWidth="1"/>
    <col min="7207" max="7424" width="9.140625" style="2"/>
    <col min="7425" max="7425" width="4.28515625" style="2" customWidth="1"/>
    <col min="7426" max="7426" width="38.5703125" style="2" customWidth="1"/>
    <col min="7427" max="7427" width="11.42578125" style="2" customWidth="1"/>
    <col min="7428" max="7455" width="0" style="2" hidden="1" customWidth="1"/>
    <col min="7456" max="7456" width="9.85546875" style="2" customWidth="1"/>
    <col min="7457" max="7457" width="9.5703125" style="2" customWidth="1"/>
    <col min="7458" max="7458" width="9.7109375" style="2" customWidth="1"/>
    <col min="7459" max="7459" width="10.28515625" style="2" customWidth="1"/>
    <col min="7460" max="7460" width="9.42578125" style="2" customWidth="1"/>
    <col min="7461" max="7461" width="9.28515625" style="2" bestFit="1" customWidth="1"/>
    <col min="7462" max="7462" width="15.140625" style="2" customWidth="1"/>
    <col min="7463" max="7680" width="9.140625" style="2"/>
    <col min="7681" max="7681" width="4.28515625" style="2" customWidth="1"/>
    <col min="7682" max="7682" width="38.5703125" style="2" customWidth="1"/>
    <col min="7683" max="7683" width="11.42578125" style="2" customWidth="1"/>
    <col min="7684" max="7711" width="0" style="2" hidden="1" customWidth="1"/>
    <col min="7712" max="7712" width="9.85546875" style="2" customWidth="1"/>
    <col min="7713" max="7713" width="9.5703125" style="2" customWidth="1"/>
    <col min="7714" max="7714" width="9.7109375" style="2" customWidth="1"/>
    <col min="7715" max="7715" width="10.28515625" style="2" customWidth="1"/>
    <col min="7716" max="7716" width="9.42578125" style="2" customWidth="1"/>
    <col min="7717" max="7717" width="9.28515625" style="2" bestFit="1" customWidth="1"/>
    <col min="7718" max="7718" width="15.140625" style="2" customWidth="1"/>
    <col min="7719" max="7936" width="9.140625" style="2"/>
    <col min="7937" max="7937" width="4.28515625" style="2" customWidth="1"/>
    <col min="7938" max="7938" width="38.5703125" style="2" customWidth="1"/>
    <col min="7939" max="7939" width="11.42578125" style="2" customWidth="1"/>
    <col min="7940" max="7967" width="0" style="2" hidden="1" customWidth="1"/>
    <col min="7968" max="7968" width="9.85546875" style="2" customWidth="1"/>
    <col min="7969" max="7969" width="9.5703125" style="2" customWidth="1"/>
    <col min="7970" max="7970" width="9.7109375" style="2" customWidth="1"/>
    <col min="7971" max="7971" width="10.28515625" style="2" customWidth="1"/>
    <col min="7972" max="7972" width="9.42578125" style="2" customWidth="1"/>
    <col min="7973" max="7973" width="9.28515625" style="2" bestFit="1" customWidth="1"/>
    <col min="7974" max="7974" width="15.140625" style="2" customWidth="1"/>
    <col min="7975" max="8192" width="9.140625" style="2"/>
    <col min="8193" max="8193" width="4.28515625" style="2" customWidth="1"/>
    <col min="8194" max="8194" width="38.5703125" style="2" customWidth="1"/>
    <col min="8195" max="8195" width="11.42578125" style="2" customWidth="1"/>
    <col min="8196" max="8223" width="0" style="2" hidden="1" customWidth="1"/>
    <col min="8224" max="8224" width="9.85546875" style="2" customWidth="1"/>
    <col min="8225" max="8225" width="9.5703125" style="2" customWidth="1"/>
    <col min="8226" max="8226" width="9.7109375" style="2" customWidth="1"/>
    <col min="8227" max="8227" width="10.28515625" style="2" customWidth="1"/>
    <col min="8228" max="8228" width="9.42578125" style="2" customWidth="1"/>
    <col min="8229" max="8229" width="9.28515625" style="2" bestFit="1" customWidth="1"/>
    <col min="8230" max="8230" width="15.140625" style="2" customWidth="1"/>
    <col min="8231" max="8448" width="9.140625" style="2"/>
    <col min="8449" max="8449" width="4.28515625" style="2" customWidth="1"/>
    <col min="8450" max="8450" width="38.5703125" style="2" customWidth="1"/>
    <col min="8451" max="8451" width="11.42578125" style="2" customWidth="1"/>
    <col min="8452" max="8479" width="0" style="2" hidden="1" customWidth="1"/>
    <col min="8480" max="8480" width="9.85546875" style="2" customWidth="1"/>
    <col min="8481" max="8481" width="9.5703125" style="2" customWidth="1"/>
    <col min="8482" max="8482" width="9.7109375" style="2" customWidth="1"/>
    <col min="8483" max="8483" width="10.28515625" style="2" customWidth="1"/>
    <col min="8484" max="8484" width="9.42578125" style="2" customWidth="1"/>
    <col min="8485" max="8485" width="9.28515625" style="2" bestFit="1" customWidth="1"/>
    <col min="8486" max="8486" width="15.140625" style="2" customWidth="1"/>
    <col min="8487" max="8704" width="9.140625" style="2"/>
    <col min="8705" max="8705" width="4.28515625" style="2" customWidth="1"/>
    <col min="8706" max="8706" width="38.5703125" style="2" customWidth="1"/>
    <col min="8707" max="8707" width="11.42578125" style="2" customWidth="1"/>
    <col min="8708" max="8735" width="0" style="2" hidden="1" customWidth="1"/>
    <col min="8736" max="8736" width="9.85546875" style="2" customWidth="1"/>
    <col min="8737" max="8737" width="9.5703125" style="2" customWidth="1"/>
    <col min="8738" max="8738" width="9.7109375" style="2" customWidth="1"/>
    <col min="8739" max="8739" width="10.28515625" style="2" customWidth="1"/>
    <col min="8740" max="8740" width="9.42578125" style="2" customWidth="1"/>
    <col min="8741" max="8741" width="9.28515625" style="2" bestFit="1" customWidth="1"/>
    <col min="8742" max="8742" width="15.140625" style="2" customWidth="1"/>
    <col min="8743" max="8960" width="9.140625" style="2"/>
    <col min="8961" max="8961" width="4.28515625" style="2" customWidth="1"/>
    <col min="8962" max="8962" width="38.5703125" style="2" customWidth="1"/>
    <col min="8963" max="8963" width="11.42578125" style="2" customWidth="1"/>
    <col min="8964" max="8991" width="0" style="2" hidden="1" customWidth="1"/>
    <col min="8992" max="8992" width="9.85546875" style="2" customWidth="1"/>
    <col min="8993" max="8993" width="9.5703125" style="2" customWidth="1"/>
    <col min="8994" max="8994" width="9.7109375" style="2" customWidth="1"/>
    <col min="8995" max="8995" width="10.28515625" style="2" customWidth="1"/>
    <col min="8996" max="8996" width="9.42578125" style="2" customWidth="1"/>
    <col min="8997" max="8997" width="9.28515625" style="2" bestFit="1" customWidth="1"/>
    <col min="8998" max="8998" width="15.140625" style="2" customWidth="1"/>
    <col min="8999" max="9216" width="9.140625" style="2"/>
    <col min="9217" max="9217" width="4.28515625" style="2" customWidth="1"/>
    <col min="9218" max="9218" width="38.5703125" style="2" customWidth="1"/>
    <col min="9219" max="9219" width="11.42578125" style="2" customWidth="1"/>
    <col min="9220" max="9247" width="0" style="2" hidden="1" customWidth="1"/>
    <col min="9248" max="9248" width="9.85546875" style="2" customWidth="1"/>
    <col min="9249" max="9249" width="9.5703125" style="2" customWidth="1"/>
    <col min="9250" max="9250" width="9.7109375" style="2" customWidth="1"/>
    <col min="9251" max="9251" width="10.28515625" style="2" customWidth="1"/>
    <col min="9252" max="9252" width="9.42578125" style="2" customWidth="1"/>
    <col min="9253" max="9253" width="9.28515625" style="2" bestFit="1" customWidth="1"/>
    <col min="9254" max="9254" width="15.140625" style="2" customWidth="1"/>
    <col min="9255" max="9472" width="9.140625" style="2"/>
    <col min="9473" max="9473" width="4.28515625" style="2" customWidth="1"/>
    <col min="9474" max="9474" width="38.5703125" style="2" customWidth="1"/>
    <col min="9475" max="9475" width="11.42578125" style="2" customWidth="1"/>
    <col min="9476" max="9503" width="0" style="2" hidden="1" customWidth="1"/>
    <col min="9504" max="9504" width="9.85546875" style="2" customWidth="1"/>
    <col min="9505" max="9505" width="9.5703125" style="2" customWidth="1"/>
    <col min="9506" max="9506" width="9.7109375" style="2" customWidth="1"/>
    <col min="9507" max="9507" width="10.28515625" style="2" customWidth="1"/>
    <col min="9508" max="9508" width="9.42578125" style="2" customWidth="1"/>
    <col min="9509" max="9509" width="9.28515625" style="2" bestFit="1" customWidth="1"/>
    <col min="9510" max="9510" width="15.140625" style="2" customWidth="1"/>
    <col min="9511" max="9728" width="9.140625" style="2"/>
    <col min="9729" max="9729" width="4.28515625" style="2" customWidth="1"/>
    <col min="9730" max="9730" width="38.5703125" style="2" customWidth="1"/>
    <col min="9731" max="9731" width="11.42578125" style="2" customWidth="1"/>
    <col min="9732" max="9759" width="0" style="2" hidden="1" customWidth="1"/>
    <col min="9760" max="9760" width="9.85546875" style="2" customWidth="1"/>
    <col min="9761" max="9761" width="9.5703125" style="2" customWidth="1"/>
    <col min="9762" max="9762" width="9.7109375" style="2" customWidth="1"/>
    <col min="9763" max="9763" width="10.28515625" style="2" customWidth="1"/>
    <col min="9764" max="9764" width="9.42578125" style="2" customWidth="1"/>
    <col min="9765" max="9765" width="9.28515625" style="2" bestFit="1" customWidth="1"/>
    <col min="9766" max="9766" width="15.140625" style="2" customWidth="1"/>
    <col min="9767" max="9984" width="9.140625" style="2"/>
    <col min="9985" max="9985" width="4.28515625" style="2" customWidth="1"/>
    <col min="9986" max="9986" width="38.5703125" style="2" customWidth="1"/>
    <col min="9987" max="9987" width="11.42578125" style="2" customWidth="1"/>
    <col min="9988" max="10015" width="0" style="2" hidden="1" customWidth="1"/>
    <col min="10016" max="10016" width="9.85546875" style="2" customWidth="1"/>
    <col min="10017" max="10017" width="9.5703125" style="2" customWidth="1"/>
    <col min="10018" max="10018" width="9.7109375" style="2" customWidth="1"/>
    <col min="10019" max="10019" width="10.28515625" style="2" customWidth="1"/>
    <col min="10020" max="10020" width="9.42578125" style="2" customWidth="1"/>
    <col min="10021" max="10021" width="9.28515625" style="2" bestFit="1" customWidth="1"/>
    <col min="10022" max="10022" width="15.140625" style="2" customWidth="1"/>
    <col min="10023" max="10240" width="9.140625" style="2"/>
    <col min="10241" max="10241" width="4.28515625" style="2" customWidth="1"/>
    <col min="10242" max="10242" width="38.5703125" style="2" customWidth="1"/>
    <col min="10243" max="10243" width="11.42578125" style="2" customWidth="1"/>
    <col min="10244" max="10271" width="0" style="2" hidden="1" customWidth="1"/>
    <col min="10272" max="10272" width="9.85546875" style="2" customWidth="1"/>
    <col min="10273" max="10273" width="9.5703125" style="2" customWidth="1"/>
    <col min="10274" max="10274" width="9.7109375" style="2" customWidth="1"/>
    <col min="10275" max="10275" width="10.28515625" style="2" customWidth="1"/>
    <col min="10276" max="10276" width="9.42578125" style="2" customWidth="1"/>
    <col min="10277" max="10277" width="9.28515625" style="2" bestFit="1" customWidth="1"/>
    <col min="10278" max="10278" width="15.140625" style="2" customWidth="1"/>
    <col min="10279" max="10496" width="9.140625" style="2"/>
    <col min="10497" max="10497" width="4.28515625" style="2" customWidth="1"/>
    <col min="10498" max="10498" width="38.5703125" style="2" customWidth="1"/>
    <col min="10499" max="10499" width="11.42578125" style="2" customWidth="1"/>
    <col min="10500" max="10527" width="0" style="2" hidden="1" customWidth="1"/>
    <col min="10528" max="10528" width="9.85546875" style="2" customWidth="1"/>
    <col min="10529" max="10529" width="9.5703125" style="2" customWidth="1"/>
    <col min="10530" max="10530" width="9.7109375" style="2" customWidth="1"/>
    <col min="10531" max="10531" width="10.28515625" style="2" customWidth="1"/>
    <col min="10532" max="10532" width="9.42578125" style="2" customWidth="1"/>
    <col min="10533" max="10533" width="9.28515625" style="2" bestFit="1" customWidth="1"/>
    <col min="10534" max="10534" width="15.140625" style="2" customWidth="1"/>
    <col min="10535" max="10752" width="9.140625" style="2"/>
    <col min="10753" max="10753" width="4.28515625" style="2" customWidth="1"/>
    <col min="10754" max="10754" width="38.5703125" style="2" customWidth="1"/>
    <col min="10755" max="10755" width="11.42578125" style="2" customWidth="1"/>
    <col min="10756" max="10783" width="0" style="2" hidden="1" customWidth="1"/>
    <col min="10784" max="10784" width="9.85546875" style="2" customWidth="1"/>
    <col min="10785" max="10785" width="9.5703125" style="2" customWidth="1"/>
    <col min="10786" max="10786" width="9.7109375" style="2" customWidth="1"/>
    <col min="10787" max="10787" width="10.28515625" style="2" customWidth="1"/>
    <col min="10788" max="10788" width="9.42578125" style="2" customWidth="1"/>
    <col min="10789" max="10789" width="9.28515625" style="2" bestFit="1" customWidth="1"/>
    <col min="10790" max="10790" width="15.140625" style="2" customWidth="1"/>
    <col min="10791" max="11008" width="9.140625" style="2"/>
    <col min="11009" max="11009" width="4.28515625" style="2" customWidth="1"/>
    <col min="11010" max="11010" width="38.5703125" style="2" customWidth="1"/>
    <col min="11011" max="11011" width="11.42578125" style="2" customWidth="1"/>
    <col min="11012" max="11039" width="0" style="2" hidden="1" customWidth="1"/>
    <col min="11040" max="11040" width="9.85546875" style="2" customWidth="1"/>
    <col min="11041" max="11041" width="9.5703125" style="2" customWidth="1"/>
    <col min="11042" max="11042" width="9.7109375" style="2" customWidth="1"/>
    <col min="11043" max="11043" width="10.28515625" style="2" customWidth="1"/>
    <col min="11044" max="11044" width="9.42578125" style="2" customWidth="1"/>
    <col min="11045" max="11045" width="9.28515625" style="2" bestFit="1" customWidth="1"/>
    <col min="11046" max="11046" width="15.140625" style="2" customWidth="1"/>
    <col min="11047" max="11264" width="9.140625" style="2"/>
    <col min="11265" max="11265" width="4.28515625" style="2" customWidth="1"/>
    <col min="11266" max="11266" width="38.5703125" style="2" customWidth="1"/>
    <col min="11267" max="11267" width="11.42578125" style="2" customWidth="1"/>
    <col min="11268" max="11295" width="0" style="2" hidden="1" customWidth="1"/>
    <col min="11296" max="11296" width="9.85546875" style="2" customWidth="1"/>
    <col min="11297" max="11297" width="9.5703125" style="2" customWidth="1"/>
    <col min="11298" max="11298" width="9.7109375" style="2" customWidth="1"/>
    <col min="11299" max="11299" width="10.28515625" style="2" customWidth="1"/>
    <col min="11300" max="11300" width="9.42578125" style="2" customWidth="1"/>
    <col min="11301" max="11301" width="9.28515625" style="2" bestFit="1" customWidth="1"/>
    <col min="11302" max="11302" width="15.140625" style="2" customWidth="1"/>
    <col min="11303" max="11520" width="9.140625" style="2"/>
    <col min="11521" max="11521" width="4.28515625" style="2" customWidth="1"/>
    <col min="11522" max="11522" width="38.5703125" style="2" customWidth="1"/>
    <col min="11523" max="11523" width="11.42578125" style="2" customWidth="1"/>
    <col min="11524" max="11551" width="0" style="2" hidden="1" customWidth="1"/>
    <col min="11552" max="11552" width="9.85546875" style="2" customWidth="1"/>
    <col min="11553" max="11553" width="9.5703125" style="2" customWidth="1"/>
    <col min="11554" max="11554" width="9.7109375" style="2" customWidth="1"/>
    <col min="11555" max="11555" width="10.28515625" style="2" customWidth="1"/>
    <col min="11556" max="11556" width="9.42578125" style="2" customWidth="1"/>
    <col min="11557" max="11557" width="9.28515625" style="2" bestFit="1" customWidth="1"/>
    <col min="11558" max="11558" width="15.140625" style="2" customWidth="1"/>
    <col min="11559" max="11776" width="9.140625" style="2"/>
    <col min="11777" max="11777" width="4.28515625" style="2" customWidth="1"/>
    <col min="11778" max="11778" width="38.5703125" style="2" customWidth="1"/>
    <col min="11779" max="11779" width="11.42578125" style="2" customWidth="1"/>
    <col min="11780" max="11807" width="0" style="2" hidden="1" customWidth="1"/>
    <col min="11808" max="11808" width="9.85546875" style="2" customWidth="1"/>
    <col min="11809" max="11809" width="9.5703125" style="2" customWidth="1"/>
    <col min="11810" max="11810" width="9.7109375" style="2" customWidth="1"/>
    <col min="11811" max="11811" width="10.28515625" style="2" customWidth="1"/>
    <col min="11812" max="11812" width="9.42578125" style="2" customWidth="1"/>
    <col min="11813" max="11813" width="9.28515625" style="2" bestFit="1" customWidth="1"/>
    <col min="11814" max="11814" width="15.140625" style="2" customWidth="1"/>
    <col min="11815" max="12032" width="9.140625" style="2"/>
    <col min="12033" max="12033" width="4.28515625" style="2" customWidth="1"/>
    <col min="12034" max="12034" width="38.5703125" style="2" customWidth="1"/>
    <col min="12035" max="12035" width="11.42578125" style="2" customWidth="1"/>
    <col min="12036" max="12063" width="0" style="2" hidden="1" customWidth="1"/>
    <col min="12064" max="12064" width="9.85546875" style="2" customWidth="1"/>
    <col min="12065" max="12065" width="9.5703125" style="2" customWidth="1"/>
    <col min="12066" max="12066" width="9.7109375" style="2" customWidth="1"/>
    <col min="12067" max="12067" width="10.28515625" style="2" customWidth="1"/>
    <col min="12068" max="12068" width="9.42578125" style="2" customWidth="1"/>
    <col min="12069" max="12069" width="9.28515625" style="2" bestFit="1" customWidth="1"/>
    <col min="12070" max="12070" width="15.140625" style="2" customWidth="1"/>
    <col min="12071" max="12288" width="9.140625" style="2"/>
    <col min="12289" max="12289" width="4.28515625" style="2" customWidth="1"/>
    <col min="12290" max="12290" width="38.5703125" style="2" customWidth="1"/>
    <col min="12291" max="12291" width="11.42578125" style="2" customWidth="1"/>
    <col min="12292" max="12319" width="0" style="2" hidden="1" customWidth="1"/>
    <col min="12320" max="12320" width="9.85546875" style="2" customWidth="1"/>
    <col min="12321" max="12321" width="9.5703125" style="2" customWidth="1"/>
    <col min="12322" max="12322" width="9.7109375" style="2" customWidth="1"/>
    <col min="12323" max="12323" width="10.28515625" style="2" customWidth="1"/>
    <col min="12324" max="12324" width="9.42578125" style="2" customWidth="1"/>
    <col min="12325" max="12325" width="9.28515625" style="2" bestFit="1" customWidth="1"/>
    <col min="12326" max="12326" width="15.140625" style="2" customWidth="1"/>
    <col min="12327" max="12544" width="9.140625" style="2"/>
    <col min="12545" max="12545" width="4.28515625" style="2" customWidth="1"/>
    <col min="12546" max="12546" width="38.5703125" style="2" customWidth="1"/>
    <col min="12547" max="12547" width="11.42578125" style="2" customWidth="1"/>
    <col min="12548" max="12575" width="0" style="2" hidden="1" customWidth="1"/>
    <col min="12576" max="12576" width="9.85546875" style="2" customWidth="1"/>
    <col min="12577" max="12577" width="9.5703125" style="2" customWidth="1"/>
    <col min="12578" max="12578" width="9.7109375" style="2" customWidth="1"/>
    <col min="12579" max="12579" width="10.28515625" style="2" customWidth="1"/>
    <col min="12580" max="12580" width="9.42578125" style="2" customWidth="1"/>
    <col min="12581" max="12581" width="9.28515625" style="2" bestFit="1" customWidth="1"/>
    <col min="12582" max="12582" width="15.140625" style="2" customWidth="1"/>
    <col min="12583" max="12800" width="9.140625" style="2"/>
    <col min="12801" max="12801" width="4.28515625" style="2" customWidth="1"/>
    <col min="12802" max="12802" width="38.5703125" style="2" customWidth="1"/>
    <col min="12803" max="12803" width="11.42578125" style="2" customWidth="1"/>
    <col min="12804" max="12831" width="0" style="2" hidden="1" customWidth="1"/>
    <col min="12832" max="12832" width="9.85546875" style="2" customWidth="1"/>
    <col min="12833" max="12833" width="9.5703125" style="2" customWidth="1"/>
    <col min="12834" max="12834" width="9.7109375" style="2" customWidth="1"/>
    <col min="12835" max="12835" width="10.28515625" style="2" customWidth="1"/>
    <col min="12836" max="12836" width="9.42578125" style="2" customWidth="1"/>
    <col min="12837" max="12837" width="9.28515625" style="2" bestFit="1" customWidth="1"/>
    <col min="12838" max="12838" width="15.140625" style="2" customWidth="1"/>
    <col min="12839" max="13056" width="9.140625" style="2"/>
    <col min="13057" max="13057" width="4.28515625" style="2" customWidth="1"/>
    <col min="13058" max="13058" width="38.5703125" style="2" customWidth="1"/>
    <col min="13059" max="13059" width="11.42578125" style="2" customWidth="1"/>
    <col min="13060" max="13087" width="0" style="2" hidden="1" customWidth="1"/>
    <col min="13088" max="13088" width="9.85546875" style="2" customWidth="1"/>
    <col min="13089" max="13089" width="9.5703125" style="2" customWidth="1"/>
    <col min="13090" max="13090" width="9.7109375" style="2" customWidth="1"/>
    <col min="13091" max="13091" width="10.28515625" style="2" customWidth="1"/>
    <col min="13092" max="13092" width="9.42578125" style="2" customWidth="1"/>
    <col min="13093" max="13093" width="9.28515625" style="2" bestFit="1" customWidth="1"/>
    <col min="13094" max="13094" width="15.140625" style="2" customWidth="1"/>
    <col min="13095" max="13312" width="9.140625" style="2"/>
    <col min="13313" max="13313" width="4.28515625" style="2" customWidth="1"/>
    <col min="13314" max="13314" width="38.5703125" style="2" customWidth="1"/>
    <col min="13315" max="13315" width="11.42578125" style="2" customWidth="1"/>
    <col min="13316" max="13343" width="0" style="2" hidden="1" customWidth="1"/>
    <col min="13344" max="13344" width="9.85546875" style="2" customWidth="1"/>
    <col min="13345" max="13345" width="9.5703125" style="2" customWidth="1"/>
    <col min="13346" max="13346" width="9.7109375" style="2" customWidth="1"/>
    <col min="13347" max="13347" width="10.28515625" style="2" customWidth="1"/>
    <col min="13348" max="13348" width="9.42578125" style="2" customWidth="1"/>
    <col min="13349" max="13349" width="9.28515625" style="2" bestFit="1" customWidth="1"/>
    <col min="13350" max="13350" width="15.140625" style="2" customWidth="1"/>
    <col min="13351" max="13568" width="9.140625" style="2"/>
    <col min="13569" max="13569" width="4.28515625" style="2" customWidth="1"/>
    <col min="13570" max="13570" width="38.5703125" style="2" customWidth="1"/>
    <col min="13571" max="13571" width="11.42578125" style="2" customWidth="1"/>
    <col min="13572" max="13599" width="0" style="2" hidden="1" customWidth="1"/>
    <col min="13600" max="13600" width="9.85546875" style="2" customWidth="1"/>
    <col min="13601" max="13601" width="9.5703125" style="2" customWidth="1"/>
    <col min="13602" max="13602" width="9.7109375" style="2" customWidth="1"/>
    <col min="13603" max="13603" width="10.28515625" style="2" customWidth="1"/>
    <col min="13604" max="13604" width="9.42578125" style="2" customWidth="1"/>
    <col min="13605" max="13605" width="9.28515625" style="2" bestFit="1" customWidth="1"/>
    <col min="13606" max="13606" width="15.140625" style="2" customWidth="1"/>
    <col min="13607" max="13824" width="9.140625" style="2"/>
    <col min="13825" max="13825" width="4.28515625" style="2" customWidth="1"/>
    <col min="13826" max="13826" width="38.5703125" style="2" customWidth="1"/>
    <col min="13827" max="13827" width="11.42578125" style="2" customWidth="1"/>
    <col min="13828" max="13855" width="0" style="2" hidden="1" customWidth="1"/>
    <col min="13856" max="13856" width="9.85546875" style="2" customWidth="1"/>
    <col min="13857" max="13857" width="9.5703125" style="2" customWidth="1"/>
    <col min="13858" max="13858" width="9.7109375" style="2" customWidth="1"/>
    <col min="13859" max="13859" width="10.28515625" style="2" customWidth="1"/>
    <col min="13860" max="13860" width="9.42578125" style="2" customWidth="1"/>
    <col min="13861" max="13861" width="9.28515625" style="2" bestFit="1" customWidth="1"/>
    <col min="13862" max="13862" width="15.140625" style="2" customWidth="1"/>
    <col min="13863" max="14080" width="9.140625" style="2"/>
    <col min="14081" max="14081" width="4.28515625" style="2" customWidth="1"/>
    <col min="14082" max="14082" width="38.5703125" style="2" customWidth="1"/>
    <col min="14083" max="14083" width="11.42578125" style="2" customWidth="1"/>
    <col min="14084" max="14111" width="0" style="2" hidden="1" customWidth="1"/>
    <col min="14112" max="14112" width="9.85546875" style="2" customWidth="1"/>
    <col min="14113" max="14113" width="9.5703125" style="2" customWidth="1"/>
    <col min="14114" max="14114" width="9.7109375" style="2" customWidth="1"/>
    <col min="14115" max="14115" width="10.28515625" style="2" customWidth="1"/>
    <col min="14116" max="14116" width="9.42578125" style="2" customWidth="1"/>
    <col min="14117" max="14117" width="9.28515625" style="2" bestFit="1" customWidth="1"/>
    <col min="14118" max="14118" width="15.140625" style="2" customWidth="1"/>
    <col min="14119" max="14336" width="9.140625" style="2"/>
    <col min="14337" max="14337" width="4.28515625" style="2" customWidth="1"/>
    <col min="14338" max="14338" width="38.5703125" style="2" customWidth="1"/>
    <col min="14339" max="14339" width="11.42578125" style="2" customWidth="1"/>
    <col min="14340" max="14367" width="0" style="2" hidden="1" customWidth="1"/>
    <col min="14368" max="14368" width="9.85546875" style="2" customWidth="1"/>
    <col min="14369" max="14369" width="9.5703125" style="2" customWidth="1"/>
    <col min="14370" max="14370" width="9.7109375" style="2" customWidth="1"/>
    <col min="14371" max="14371" width="10.28515625" style="2" customWidth="1"/>
    <col min="14372" max="14372" width="9.42578125" style="2" customWidth="1"/>
    <col min="14373" max="14373" width="9.28515625" style="2" bestFit="1" customWidth="1"/>
    <col min="14374" max="14374" width="15.140625" style="2" customWidth="1"/>
    <col min="14375" max="14592" width="9.140625" style="2"/>
    <col min="14593" max="14593" width="4.28515625" style="2" customWidth="1"/>
    <col min="14594" max="14594" width="38.5703125" style="2" customWidth="1"/>
    <col min="14595" max="14595" width="11.42578125" style="2" customWidth="1"/>
    <col min="14596" max="14623" width="0" style="2" hidden="1" customWidth="1"/>
    <col min="14624" max="14624" width="9.85546875" style="2" customWidth="1"/>
    <col min="14625" max="14625" width="9.5703125" style="2" customWidth="1"/>
    <col min="14626" max="14626" width="9.7109375" style="2" customWidth="1"/>
    <col min="14627" max="14627" width="10.28515625" style="2" customWidth="1"/>
    <col min="14628" max="14628" width="9.42578125" style="2" customWidth="1"/>
    <col min="14629" max="14629" width="9.28515625" style="2" bestFit="1" customWidth="1"/>
    <col min="14630" max="14630" width="15.140625" style="2" customWidth="1"/>
    <col min="14631" max="14848" width="9.140625" style="2"/>
    <col min="14849" max="14849" width="4.28515625" style="2" customWidth="1"/>
    <col min="14850" max="14850" width="38.5703125" style="2" customWidth="1"/>
    <col min="14851" max="14851" width="11.42578125" style="2" customWidth="1"/>
    <col min="14852" max="14879" width="0" style="2" hidden="1" customWidth="1"/>
    <col min="14880" max="14880" width="9.85546875" style="2" customWidth="1"/>
    <col min="14881" max="14881" width="9.5703125" style="2" customWidth="1"/>
    <col min="14882" max="14882" width="9.7109375" style="2" customWidth="1"/>
    <col min="14883" max="14883" width="10.28515625" style="2" customWidth="1"/>
    <col min="14884" max="14884" width="9.42578125" style="2" customWidth="1"/>
    <col min="14885" max="14885" width="9.28515625" style="2" bestFit="1" customWidth="1"/>
    <col min="14886" max="14886" width="15.140625" style="2" customWidth="1"/>
    <col min="14887" max="15104" width="9.140625" style="2"/>
    <col min="15105" max="15105" width="4.28515625" style="2" customWidth="1"/>
    <col min="15106" max="15106" width="38.5703125" style="2" customWidth="1"/>
    <col min="15107" max="15107" width="11.42578125" style="2" customWidth="1"/>
    <col min="15108" max="15135" width="0" style="2" hidden="1" customWidth="1"/>
    <col min="15136" max="15136" width="9.85546875" style="2" customWidth="1"/>
    <col min="15137" max="15137" width="9.5703125" style="2" customWidth="1"/>
    <col min="15138" max="15138" width="9.7109375" style="2" customWidth="1"/>
    <col min="15139" max="15139" width="10.28515625" style="2" customWidth="1"/>
    <col min="15140" max="15140" width="9.42578125" style="2" customWidth="1"/>
    <col min="15141" max="15141" width="9.28515625" style="2" bestFit="1" customWidth="1"/>
    <col min="15142" max="15142" width="15.140625" style="2" customWidth="1"/>
    <col min="15143" max="15360" width="9.140625" style="2"/>
    <col min="15361" max="15361" width="4.28515625" style="2" customWidth="1"/>
    <col min="15362" max="15362" width="38.5703125" style="2" customWidth="1"/>
    <col min="15363" max="15363" width="11.42578125" style="2" customWidth="1"/>
    <col min="15364" max="15391" width="0" style="2" hidden="1" customWidth="1"/>
    <col min="15392" max="15392" width="9.85546875" style="2" customWidth="1"/>
    <col min="15393" max="15393" width="9.5703125" style="2" customWidth="1"/>
    <col min="15394" max="15394" width="9.7109375" style="2" customWidth="1"/>
    <col min="15395" max="15395" width="10.28515625" style="2" customWidth="1"/>
    <col min="15396" max="15396" width="9.42578125" style="2" customWidth="1"/>
    <col min="15397" max="15397" width="9.28515625" style="2" bestFit="1" customWidth="1"/>
    <col min="15398" max="15398" width="15.140625" style="2" customWidth="1"/>
    <col min="15399" max="15616" width="9.140625" style="2"/>
    <col min="15617" max="15617" width="4.28515625" style="2" customWidth="1"/>
    <col min="15618" max="15618" width="38.5703125" style="2" customWidth="1"/>
    <col min="15619" max="15619" width="11.42578125" style="2" customWidth="1"/>
    <col min="15620" max="15647" width="0" style="2" hidden="1" customWidth="1"/>
    <col min="15648" max="15648" width="9.85546875" style="2" customWidth="1"/>
    <col min="15649" max="15649" width="9.5703125" style="2" customWidth="1"/>
    <col min="15650" max="15650" width="9.7109375" style="2" customWidth="1"/>
    <col min="15651" max="15651" width="10.28515625" style="2" customWidth="1"/>
    <col min="15652" max="15652" width="9.42578125" style="2" customWidth="1"/>
    <col min="15653" max="15653" width="9.28515625" style="2" bestFit="1" customWidth="1"/>
    <col min="15654" max="15654" width="15.140625" style="2" customWidth="1"/>
    <col min="15655" max="15872" width="9.140625" style="2"/>
    <col min="15873" max="15873" width="4.28515625" style="2" customWidth="1"/>
    <col min="15874" max="15874" width="38.5703125" style="2" customWidth="1"/>
    <col min="15875" max="15875" width="11.42578125" style="2" customWidth="1"/>
    <col min="15876" max="15903" width="0" style="2" hidden="1" customWidth="1"/>
    <col min="15904" max="15904" width="9.85546875" style="2" customWidth="1"/>
    <col min="15905" max="15905" width="9.5703125" style="2" customWidth="1"/>
    <col min="15906" max="15906" width="9.7109375" style="2" customWidth="1"/>
    <col min="15907" max="15907" width="10.28515625" style="2" customWidth="1"/>
    <col min="15908" max="15908" width="9.42578125" style="2" customWidth="1"/>
    <col min="15909" max="15909" width="9.28515625" style="2" bestFit="1" customWidth="1"/>
    <col min="15910" max="15910" width="15.140625" style="2" customWidth="1"/>
    <col min="15911" max="16128" width="9.140625" style="2"/>
    <col min="16129" max="16129" width="4.28515625" style="2" customWidth="1"/>
    <col min="16130" max="16130" width="38.5703125" style="2" customWidth="1"/>
    <col min="16131" max="16131" width="11.42578125" style="2" customWidth="1"/>
    <col min="16132" max="16159" width="0" style="2" hidden="1" customWidth="1"/>
    <col min="16160" max="16160" width="9.85546875" style="2" customWidth="1"/>
    <col min="16161" max="16161" width="9.5703125" style="2" customWidth="1"/>
    <col min="16162" max="16162" width="9.7109375" style="2" customWidth="1"/>
    <col min="16163" max="16163" width="10.28515625" style="2" customWidth="1"/>
    <col min="16164" max="16164" width="9.42578125" style="2" customWidth="1"/>
    <col min="16165" max="16165" width="9.28515625" style="2" bestFit="1" customWidth="1"/>
    <col min="16166" max="16166" width="15.140625" style="2" customWidth="1"/>
    <col min="16167" max="16384" width="9.140625" style="2"/>
  </cols>
  <sheetData>
    <row r="1" spans="1:38" ht="18.75" customHeight="1">
      <c r="A1" s="1"/>
      <c r="B1" s="526" t="s">
        <v>0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</row>
    <row r="2" spans="1:38" ht="18.75" customHeight="1">
      <c r="A2" s="1"/>
      <c r="B2" s="526" t="s">
        <v>1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</row>
    <row r="3" spans="1:38" ht="6.75" customHeight="1" thickBot="1">
      <c r="A3" s="527"/>
      <c r="B3" s="527"/>
      <c r="C3" s="527"/>
      <c r="D3" s="527"/>
      <c r="E3" s="527"/>
      <c r="F3" s="527"/>
      <c r="G3" s="527"/>
      <c r="H3" s="527"/>
    </row>
    <row r="4" spans="1:38" ht="21" customHeight="1" thickBot="1">
      <c r="A4" s="528" t="s">
        <v>2</v>
      </c>
      <c r="B4" s="530" t="s">
        <v>3</v>
      </c>
      <c r="C4" s="532" t="s">
        <v>4</v>
      </c>
      <c r="D4" s="515" t="s">
        <v>5</v>
      </c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7"/>
    </row>
    <row r="5" spans="1:38" ht="16.5" customHeight="1" thickBot="1">
      <c r="A5" s="529"/>
      <c r="B5" s="531"/>
      <c r="C5" s="533"/>
      <c r="D5" s="534" t="s">
        <v>6</v>
      </c>
      <c r="E5" s="535"/>
      <c r="F5" s="536" t="s">
        <v>7</v>
      </c>
      <c r="G5" s="537"/>
      <c r="H5" s="538"/>
      <c r="I5" s="515" t="s">
        <v>8</v>
      </c>
      <c r="J5" s="516"/>
      <c r="K5" s="517"/>
      <c r="L5" s="515" t="s">
        <v>9</v>
      </c>
      <c r="M5" s="516"/>
      <c r="N5" s="517"/>
      <c r="O5" s="515" t="s">
        <v>10</v>
      </c>
      <c r="P5" s="516"/>
      <c r="Q5" s="517"/>
      <c r="R5" s="515" t="s">
        <v>11</v>
      </c>
      <c r="S5" s="516"/>
      <c r="T5" s="517"/>
      <c r="U5" s="518" t="s">
        <v>12</v>
      </c>
      <c r="V5" s="519"/>
      <c r="W5" s="519"/>
      <c r="X5" s="520"/>
      <c r="Y5" s="503" t="s">
        <v>13</v>
      </c>
      <c r="Z5" s="504"/>
      <c r="AA5" s="504"/>
      <c r="AB5" s="504"/>
      <c r="AC5" s="504"/>
      <c r="AD5" s="504"/>
      <c r="AE5" s="505"/>
      <c r="AF5" s="524" t="s">
        <v>14</v>
      </c>
      <c r="AG5" s="525"/>
      <c r="AH5" s="503" t="s">
        <v>15</v>
      </c>
      <c r="AI5" s="504"/>
      <c r="AJ5" s="504"/>
      <c r="AK5" s="504"/>
      <c r="AL5" s="505"/>
    </row>
    <row r="6" spans="1:38" ht="16.5" customHeight="1" thickBot="1">
      <c r="A6" s="529"/>
      <c r="B6" s="531"/>
      <c r="C6" s="533"/>
      <c r="D6" s="3"/>
      <c r="E6" s="4"/>
      <c r="F6" s="3"/>
      <c r="G6" s="4"/>
      <c r="H6" s="5"/>
      <c r="I6" s="6"/>
      <c r="J6" s="4"/>
      <c r="K6" s="7"/>
      <c r="L6" s="3"/>
      <c r="M6" s="4"/>
      <c r="N6" s="4"/>
      <c r="O6" s="3"/>
      <c r="P6" s="4"/>
      <c r="Q6" s="5"/>
      <c r="R6" s="3"/>
      <c r="S6" s="8"/>
      <c r="T6" s="5"/>
      <c r="U6" s="521"/>
      <c r="V6" s="522"/>
      <c r="W6" s="522"/>
      <c r="X6" s="523"/>
      <c r="Y6" s="506" t="s">
        <v>16</v>
      </c>
      <c r="Z6" s="507"/>
      <c r="AA6" s="506" t="s">
        <v>17</v>
      </c>
      <c r="AB6" s="507"/>
      <c r="AC6" s="506" t="s">
        <v>14</v>
      </c>
      <c r="AD6" s="507"/>
      <c r="AE6" s="508" t="s">
        <v>18</v>
      </c>
      <c r="AF6" s="495" t="s">
        <v>19</v>
      </c>
      <c r="AG6" s="512" t="s">
        <v>20</v>
      </c>
      <c r="AH6" s="506" t="s">
        <v>21</v>
      </c>
      <c r="AI6" s="507"/>
      <c r="AJ6" s="506" t="s">
        <v>22</v>
      </c>
      <c r="AK6" s="507"/>
      <c r="AL6" s="508" t="s">
        <v>18</v>
      </c>
    </row>
    <row r="7" spans="1:38" ht="16.5" customHeight="1" thickBot="1">
      <c r="A7" s="529"/>
      <c r="B7" s="531"/>
      <c r="C7" s="533"/>
      <c r="D7" s="3"/>
      <c r="E7" s="4"/>
      <c r="F7" s="3"/>
      <c r="G7" s="4"/>
      <c r="H7" s="5"/>
      <c r="I7" s="6"/>
      <c r="J7" s="4"/>
      <c r="K7" s="7"/>
      <c r="L7" s="3"/>
      <c r="M7" s="4"/>
      <c r="N7" s="4"/>
      <c r="O7" s="3"/>
      <c r="P7" s="4"/>
      <c r="Q7" s="5"/>
      <c r="R7" s="3"/>
      <c r="S7" s="8"/>
      <c r="T7" s="5"/>
      <c r="U7" s="495" t="s">
        <v>19</v>
      </c>
      <c r="V7" s="497" t="s">
        <v>20</v>
      </c>
      <c r="W7" s="495" t="s">
        <v>19</v>
      </c>
      <c r="X7" s="501" t="s">
        <v>20</v>
      </c>
      <c r="Y7" s="499" t="s">
        <v>19</v>
      </c>
      <c r="Z7" s="501" t="s">
        <v>20</v>
      </c>
      <c r="AA7" s="499" t="s">
        <v>19</v>
      </c>
      <c r="AB7" s="497" t="s">
        <v>20</v>
      </c>
      <c r="AC7" s="499" t="s">
        <v>19</v>
      </c>
      <c r="AD7" s="497" t="s">
        <v>20</v>
      </c>
      <c r="AE7" s="509"/>
      <c r="AF7" s="511"/>
      <c r="AG7" s="513"/>
      <c r="AH7" s="495" t="s">
        <v>19</v>
      </c>
      <c r="AI7" s="501" t="s">
        <v>20</v>
      </c>
      <c r="AJ7" s="495" t="s">
        <v>19</v>
      </c>
      <c r="AK7" s="497" t="s">
        <v>20</v>
      </c>
      <c r="AL7" s="509"/>
    </row>
    <row r="8" spans="1:38" ht="15.75" customHeight="1" thickBot="1">
      <c r="A8" s="529"/>
      <c r="B8" s="531"/>
      <c r="C8" s="533"/>
      <c r="D8" s="9" t="s">
        <v>23</v>
      </c>
      <c r="E8" s="10" t="s">
        <v>24</v>
      </c>
      <c r="F8" s="11" t="s">
        <v>23</v>
      </c>
      <c r="G8" s="12" t="s">
        <v>24</v>
      </c>
      <c r="H8" s="13" t="s">
        <v>25</v>
      </c>
      <c r="I8" s="14" t="s">
        <v>23</v>
      </c>
      <c r="J8" s="13" t="s">
        <v>25</v>
      </c>
      <c r="K8" s="15" t="s">
        <v>26</v>
      </c>
      <c r="L8" s="11" t="s">
        <v>23</v>
      </c>
      <c r="M8" s="16" t="s">
        <v>25</v>
      </c>
      <c r="N8" s="17" t="s">
        <v>26</v>
      </c>
      <c r="O8" s="11" t="s">
        <v>23</v>
      </c>
      <c r="P8" s="16" t="s">
        <v>25</v>
      </c>
      <c r="Q8" s="18" t="s">
        <v>26</v>
      </c>
      <c r="R8" s="11" t="s">
        <v>23</v>
      </c>
      <c r="S8" s="19" t="s">
        <v>25</v>
      </c>
      <c r="T8" s="20" t="s">
        <v>26</v>
      </c>
      <c r="U8" s="496"/>
      <c r="V8" s="498"/>
      <c r="W8" s="496"/>
      <c r="X8" s="502"/>
      <c r="Y8" s="500"/>
      <c r="Z8" s="502"/>
      <c r="AA8" s="500"/>
      <c r="AB8" s="498"/>
      <c r="AC8" s="500"/>
      <c r="AD8" s="498"/>
      <c r="AE8" s="510"/>
      <c r="AF8" s="496"/>
      <c r="AG8" s="514"/>
      <c r="AH8" s="496"/>
      <c r="AI8" s="502"/>
      <c r="AJ8" s="496"/>
      <c r="AK8" s="498"/>
      <c r="AL8" s="510"/>
    </row>
    <row r="9" spans="1:38" ht="16.5" thickBot="1">
      <c r="A9" s="21">
        <v>1</v>
      </c>
      <c r="B9" s="21">
        <v>2</v>
      </c>
      <c r="C9" s="22">
        <v>3</v>
      </c>
      <c r="D9" s="23">
        <v>4</v>
      </c>
      <c r="E9" s="24">
        <v>5</v>
      </c>
      <c r="F9" s="25">
        <v>6</v>
      </c>
      <c r="G9" s="26">
        <v>7</v>
      </c>
      <c r="H9" s="27">
        <v>8</v>
      </c>
      <c r="I9" s="28">
        <v>9</v>
      </c>
      <c r="J9" s="29">
        <v>10</v>
      </c>
      <c r="K9" s="22">
        <v>11</v>
      </c>
      <c r="L9" s="28">
        <v>4</v>
      </c>
      <c r="M9" s="30">
        <v>5</v>
      </c>
      <c r="N9" s="31">
        <v>6</v>
      </c>
      <c r="O9" s="28">
        <v>7</v>
      </c>
      <c r="P9" s="32">
        <v>8</v>
      </c>
      <c r="Q9" s="31">
        <v>9</v>
      </c>
      <c r="R9" s="28">
        <v>7</v>
      </c>
      <c r="S9" s="30">
        <v>8</v>
      </c>
      <c r="T9" s="22">
        <v>9</v>
      </c>
      <c r="U9" s="33">
        <v>4</v>
      </c>
      <c r="V9" s="34">
        <v>8</v>
      </c>
      <c r="W9" s="35">
        <v>9</v>
      </c>
      <c r="X9" s="34">
        <v>5</v>
      </c>
      <c r="Y9" s="36">
        <v>6</v>
      </c>
      <c r="Z9" s="34">
        <v>7</v>
      </c>
      <c r="AA9" s="36">
        <v>8</v>
      </c>
      <c r="AB9" s="34">
        <v>9</v>
      </c>
      <c r="AC9" s="36">
        <v>10</v>
      </c>
      <c r="AD9" s="37">
        <v>11</v>
      </c>
      <c r="AE9" s="38">
        <v>12</v>
      </c>
      <c r="AF9" s="36">
        <v>4</v>
      </c>
      <c r="AG9" s="39">
        <v>5</v>
      </c>
      <c r="AH9" s="36">
        <v>6</v>
      </c>
      <c r="AI9" s="34">
        <v>7</v>
      </c>
      <c r="AJ9" s="36">
        <v>8</v>
      </c>
      <c r="AK9" s="34">
        <v>9</v>
      </c>
      <c r="AL9" s="38">
        <v>10</v>
      </c>
    </row>
    <row r="10" spans="1:38" ht="49.5" customHeight="1">
      <c r="A10" s="379" t="s">
        <v>27</v>
      </c>
      <c r="B10" s="380" t="s">
        <v>137</v>
      </c>
      <c r="C10" s="381" t="s">
        <v>28</v>
      </c>
      <c r="D10" s="382">
        <v>304.5</v>
      </c>
      <c r="E10" s="383"/>
      <c r="F10" s="384" t="e">
        <f>#REF!+F12</f>
        <v>#REF!</v>
      </c>
      <c r="G10" s="385"/>
      <c r="H10" s="386" t="e">
        <f>F10/D10*100</f>
        <v>#REF!</v>
      </c>
      <c r="I10" s="387" t="e">
        <f>#REF!+I12</f>
        <v>#REF!</v>
      </c>
      <c r="J10" s="388" t="e">
        <f>I10/F10*100</f>
        <v>#REF!</v>
      </c>
      <c r="K10" s="389"/>
      <c r="L10" s="387" t="e">
        <f>#REF!+L12</f>
        <v>#REF!</v>
      </c>
      <c r="M10" s="390" t="e">
        <f>L10/I10*100</f>
        <v>#REF!</v>
      </c>
      <c r="N10" s="391"/>
      <c r="O10" s="387" t="e">
        <f>#REF!+O12</f>
        <v>#REF!</v>
      </c>
      <c r="P10" s="392" t="e">
        <f>O10/L10*100</f>
        <v>#REF!</v>
      </c>
      <c r="Q10" s="391"/>
      <c r="R10" s="387" t="e">
        <f>#REF!+R12</f>
        <v>#REF!</v>
      </c>
      <c r="S10" s="390" t="e">
        <f>R10/O10*100</f>
        <v>#REF!</v>
      </c>
      <c r="T10" s="393" t="s">
        <v>29</v>
      </c>
      <c r="U10" s="109">
        <v>693.54</v>
      </c>
      <c r="V10" s="394" t="e">
        <f>U10/R10*100</f>
        <v>#REF!</v>
      </c>
      <c r="W10" s="395" t="s">
        <v>30</v>
      </c>
      <c r="X10" s="115">
        <f>U10*1.18</f>
        <v>818.3771999999999</v>
      </c>
      <c r="Y10" s="113">
        <v>693.54</v>
      </c>
      <c r="Z10" s="115">
        <f>Y10*1.18</f>
        <v>818.3771999999999</v>
      </c>
      <c r="AA10" s="113">
        <v>735.16</v>
      </c>
      <c r="AB10" s="115">
        <f t="shared" ref="AB10:AB16" si="0">AA10*1.18</f>
        <v>867.48879999999997</v>
      </c>
      <c r="AC10" s="113">
        <v>782.53</v>
      </c>
      <c r="AD10" s="396">
        <f t="shared" ref="AD10:AD16" si="1">AC10*1.18</f>
        <v>923.38539999999989</v>
      </c>
      <c r="AE10" s="397" t="s">
        <v>31</v>
      </c>
      <c r="AF10" s="113">
        <v>782.53</v>
      </c>
      <c r="AG10" s="396">
        <f t="shared" ref="AG10:AG16" si="2">AF10*1.18</f>
        <v>923.38539999999989</v>
      </c>
      <c r="AH10" s="113">
        <v>782.53</v>
      </c>
      <c r="AI10" s="396">
        <f t="shared" ref="AI10:AI16" si="3">AH10*1.18</f>
        <v>923.38539999999989</v>
      </c>
      <c r="AJ10" s="113">
        <v>869.24</v>
      </c>
      <c r="AK10" s="398">
        <f>AJ10*1.18</f>
        <v>1025.7031999999999</v>
      </c>
      <c r="AL10" s="317" t="s">
        <v>32</v>
      </c>
    </row>
    <row r="11" spans="1:38" ht="27.75" customHeight="1" thickBot="1">
      <c r="A11" s="74"/>
      <c r="B11" s="74" t="s">
        <v>138</v>
      </c>
      <c r="C11" s="75" t="s">
        <v>35</v>
      </c>
      <c r="D11" s="76"/>
      <c r="E11" s="77"/>
      <c r="F11" s="76"/>
      <c r="G11" s="78"/>
      <c r="H11" s="79"/>
      <c r="I11" s="80"/>
      <c r="J11" s="81"/>
      <c r="K11" s="82"/>
      <c r="L11" s="80"/>
      <c r="M11" s="83"/>
      <c r="N11" s="84"/>
      <c r="O11" s="80"/>
      <c r="P11" s="85"/>
      <c r="Q11" s="84"/>
      <c r="R11" s="80"/>
      <c r="S11" s="83"/>
      <c r="T11" s="82"/>
      <c r="U11" s="86">
        <f>(0.198/3.05)*U8</f>
        <v>0</v>
      </c>
      <c r="V11" s="87"/>
      <c r="W11" s="88"/>
      <c r="X11" s="89">
        <f>U11*1.18-0.01</f>
        <v>-0.01</v>
      </c>
      <c r="Y11" s="94">
        <f>(0.198/3.05)*Y8</f>
        <v>0</v>
      </c>
      <c r="Z11" s="87">
        <f>Y11*1.18-0.01</f>
        <v>-0.01</v>
      </c>
      <c r="AA11" s="94">
        <f>(0.198/3.05)*AA8</f>
        <v>0</v>
      </c>
      <c r="AB11" s="91">
        <f t="shared" si="0"/>
        <v>0</v>
      </c>
      <c r="AC11" s="94">
        <f>(0.198/3.05)*AC8</f>
        <v>0</v>
      </c>
      <c r="AD11" s="92">
        <f t="shared" si="1"/>
        <v>0</v>
      </c>
      <c r="AE11" s="93" t="s">
        <v>36</v>
      </c>
      <c r="AF11" s="94">
        <f>(0.198/3.05)*AF10</f>
        <v>50.800308196721318</v>
      </c>
      <c r="AG11" s="92">
        <f t="shared" si="2"/>
        <v>59.944363672131153</v>
      </c>
      <c r="AH11" s="94">
        <f>(0.198/3.05)*AH10</f>
        <v>50.800308196721318</v>
      </c>
      <c r="AI11" s="92">
        <f t="shared" si="3"/>
        <v>59.944363672131153</v>
      </c>
      <c r="AJ11" s="94">
        <f>AK11/1.18</f>
        <v>56.429350819672138</v>
      </c>
      <c r="AK11" s="95">
        <f>(0.198/3.05)*AK10</f>
        <v>66.586633967213118</v>
      </c>
      <c r="AL11" s="82" t="s">
        <v>36</v>
      </c>
    </row>
    <row r="12" spans="1:38" ht="65.25" customHeight="1">
      <c r="A12" s="480" t="s">
        <v>33</v>
      </c>
      <c r="B12" s="50" t="s">
        <v>139</v>
      </c>
      <c r="C12" s="51" t="s">
        <v>28</v>
      </c>
      <c r="D12" s="52">
        <v>304.5</v>
      </c>
      <c r="E12" s="53"/>
      <c r="F12" s="54" t="e">
        <f>#REF!+F13</f>
        <v>#REF!</v>
      </c>
      <c r="G12" s="55"/>
      <c r="H12" s="56" t="e">
        <f>F12/D12*100</f>
        <v>#REF!</v>
      </c>
      <c r="I12" s="57" t="e">
        <f>#REF!+I13</f>
        <v>#REF!</v>
      </c>
      <c r="J12" s="58" t="e">
        <f>I12/F12*100</f>
        <v>#REF!</v>
      </c>
      <c r="K12" s="59"/>
      <c r="L12" s="57" t="e">
        <f>#REF!+L13</f>
        <v>#REF!</v>
      </c>
      <c r="M12" s="60" t="e">
        <f>L12/I12*100</f>
        <v>#REF!</v>
      </c>
      <c r="N12" s="61"/>
      <c r="O12" s="57" t="e">
        <f>#REF!+O13</f>
        <v>#REF!</v>
      </c>
      <c r="P12" s="62" t="e">
        <f>O12/L12*100</f>
        <v>#REF!</v>
      </c>
      <c r="Q12" s="61"/>
      <c r="R12" s="57" t="e">
        <f>#REF!+R13</f>
        <v>#REF!</v>
      </c>
      <c r="S12" s="60" t="e">
        <f>R12/O12*100</f>
        <v>#REF!</v>
      </c>
      <c r="T12" s="63" t="s">
        <v>29</v>
      </c>
      <c r="U12" s="64">
        <v>693.54</v>
      </c>
      <c r="V12" s="65" t="e">
        <f>U12/R12*100</f>
        <v>#REF!</v>
      </c>
      <c r="W12" s="66" t="s">
        <v>30</v>
      </c>
      <c r="X12" s="67">
        <f>U12*1.18</f>
        <v>818.3771999999999</v>
      </c>
      <c r="Y12" s="68">
        <v>693.54</v>
      </c>
      <c r="Z12" s="67">
        <f>Y12*1.18</f>
        <v>818.3771999999999</v>
      </c>
      <c r="AA12" s="68">
        <v>735.16</v>
      </c>
      <c r="AB12" s="67">
        <f t="shared" si="0"/>
        <v>867.48879999999997</v>
      </c>
      <c r="AC12" s="68">
        <v>782.53</v>
      </c>
      <c r="AD12" s="69">
        <f t="shared" si="1"/>
        <v>923.38539999999989</v>
      </c>
      <c r="AE12" s="70" t="s">
        <v>31</v>
      </c>
      <c r="AF12" s="68">
        <v>782.53</v>
      </c>
      <c r="AG12" s="69">
        <f t="shared" si="2"/>
        <v>923.38539999999989</v>
      </c>
      <c r="AH12" s="68">
        <v>782.53</v>
      </c>
      <c r="AI12" s="69">
        <f t="shared" si="3"/>
        <v>923.38539999999989</v>
      </c>
      <c r="AJ12" s="71">
        <f>AK12/1.18</f>
        <v>863.12711864406788</v>
      </c>
      <c r="AK12" s="72">
        <v>1018.49</v>
      </c>
      <c r="AL12" s="73" t="s">
        <v>34</v>
      </c>
    </row>
    <row r="13" spans="1:38" s="96" customFormat="1" ht="22.5" customHeight="1" thickBot="1">
      <c r="A13" s="481"/>
      <c r="B13" s="74" t="s">
        <v>138</v>
      </c>
      <c r="C13" s="75" t="s">
        <v>35</v>
      </c>
      <c r="D13" s="76"/>
      <c r="E13" s="77"/>
      <c r="F13" s="76"/>
      <c r="G13" s="78"/>
      <c r="H13" s="79"/>
      <c r="I13" s="80"/>
      <c r="J13" s="81"/>
      <c r="K13" s="82"/>
      <c r="L13" s="80"/>
      <c r="M13" s="83"/>
      <c r="N13" s="84"/>
      <c r="O13" s="80"/>
      <c r="P13" s="85"/>
      <c r="Q13" s="84"/>
      <c r="R13" s="80"/>
      <c r="S13" s="83"/>
      <c r="T13" s="82"/>
      <c r="U13" s="86">
        <f>(0.198/3.05)*U10</f>
        <v>45.023252459016398</v>
      </c>
      <c r="V13" s="87"/>
      <c r="W13" s="88"/>
      <c r="X13" s="89">
        <f>U13*1.18-0.01</f>
        <v>53.117437901639349</v>
      </c>
      <c r="Y13" s="90">
        <f>(0.198/3.05)*Y10</f>
        <v>45.023252459016398</v>
      </c>
      <c r="Z13" s="87">
        <f>Y13*1.18-0.01</f>
        <v>53.117437901639349</v>
      </c>
      <c r="AA13" s="90">
        <f>(0.198/3.05)*AA10</f>
        <v>47.725140983606558</v>
      </c>
      <c r="AB13" s="91">
        <f t="shared" si="0"/>
        <v>56.315666360655733</v>
      </c>
      <c r="AC13" s="90">
        <f>(0.198/3.05)*AC10</f>
        <v>50.800308196721318</v>
      </c>
      <c r="AD13" s="92">
        <f t="shared" si="1"/>
        <v>59.944363672131153</v>
      </c>
      <c r="AE13" s="93" t="s">
        <v>36</v>
      </c>
      <c r="AF13" s="90">
        <f>(0.198/3.05)*AF10</f>
        <v>50.800308196721318</v>
      </c>
      <c r="AG13" s="92">
        <f t="shared" si="2"/>
        <v>59.944363672131153</v>
      </c>
      <c r="AH13" s="90">
        <f>(0.198/3.05)*AH10</f>
        <v>50.800308196721318</v>
      </c>
      <c r="AI13" s="92">
        <f t="shared" si="3"/>
        <v>59.944363672131153</v>
      </c>
      <c r="AJ13" s="94">
        <f>AK13/1.18</f>
        <v>56.0325145873854</v>
      </c>
      <c r="AK13" s="95">
        <f>(0.198/3.05)*AK12</f>
        <v>66.118367213114766</v>
      </c>
      <c r="AL13" s="82" t="s">
        <v>36</v>
      </c>
    </row>
    <row r="14" spans="1:38" ht="49.5" customHeight="1">
      <c r="A14" s="379" t="s">
        <v>37</v>
      </c>
      <c r="B14" s="399" t="s">
        <v>140</v>
      </c>
      <c r="C14" s="101" t="s">
        <v>28</v>
      </c>
      <c r="D14" s="400"/>
      <c r="E14" s="401"/>
      <c r="F14" s="384"/>
      <c r="G14" s="402"/>
      <c r="H14" s="386"/>
      <c r="I14" s="387"/>
      <c r="J14" s="388"/>
      <c r="K14" s="393"/>
      <c r="L14" s="387"/>
      <c r="M14" s="390"/>
      <c r="N14" s="403"/>
      <c r="O14" s="387">
        <v>517.55999999999995</v>
      </c>
      <c r="P14" s="392"/>
      <c r="Q14" s="403"/>
      <c r="R14" s="387">
        <v>593.79999999999995</v>
      </c>
      <c r="S14" s="390">
        <f>R14/O14*100</f>
        <v>114.73065924723704</v>
      </c>
      <c r="T14" s="393" t="s">
        <v>38</v>
      </c>
      <c r="U14" s="109">
        <v>676.92</v>
      </c>
      <c r="V14" s="394">
        <f>U14/R14*100</f>
        <v>113.99797911754798</v>
      </c>
      <c r="W14" s="404" t="s">
        <v>39</v>
      </c>
      <c r="X14" s="115">
        <f>U14*1.18</f>
        <v>798.76559999999995</v>
      </c>
      <c r="Y14" s="113">
        <v>676.92</v>
      </c>
      <c r="Z14" s="115">
        <f>Y14*1.18</f>
        <v>798.76559999999995</v>
      </c>
      <c r="AA14" s="113">
        <v>717.56</v>
      </c>
      <c r="AB14" s="115">
        <f t="shared" si="0"/>
        <v>846.72079999999994</v>
      </c>
      <c r="AC14" s="113">
        <v>766.01</v>
      </c>
      <c r="AD14" s="396">
        <f t="shared" si="1"/>
        <v>903.89179999999999</v>
      </c>
      <c r="AE14" s="397" t="s">
        <v>40</v>
      </c>
      <c r="AF14" s="113">
        <v>766.01</v>
      </c>
      <c r="AG14" s="396">
        <f t="shared" si="2"/>
        <v>903.89179999999999</v>
      </c>
      <c r="AH14" s="113">
        <v>766.01</v>
      </c>
      <c r="AI14" s="396">
        <f t="shared" si="3"/>
        <v>903.89179999999999</v>
      </c>
      <c r="AJ14" s="113">
        <v>857.94</v>
      </c>
      <c r="AK14" s="115">
        <f>AJ14*1.18</f>
        <v>1012.3692</v>
      </c>
      <c r="AL14" s="397" t="s">
        <v>41</v>
      </c>
    </row>
    <row r="15" spans="1:38" ht="18.75" customHeight="1">
      <c r="A15" s="405"/>
      <c r="B15" s="482" t="s">
        <v>141</v>
      </c>
      <c r="C15" s="242" t="s">
        <v>44</v>
      </c>
      <c r="D15" s="102"/>
      <c r="E15" s="295"/>
      <c r="F15" s="103"/>
      <c r="G15" s="295"/>
      <c r="H15" s="104"/>
      <c r="I15" s="105"/>
      <c r="J15" s="106"/>
      <c r="K15" s="107"/>
      <c r="L15" s="105"/>
      <c r="M15" s="106"/>
      <c r="N15" s="107"/>
      <c r="O15" s="105"/>
      <c r="P15" s="106"/>
      <c r="Q15" s="107"/>
      <c r="R15" s="105"/>
      <c r="S15" s="106"/>
      <c r="T15" s="108"/>
      <c r="U15" s="64">
        <v>917.26</v>
      </c>
      <c r="V15" s="406"/>
      <c r="W15" s="407"/>
      <c r="X15" s="408">
        <f>U15*1.18</f>
        <v>1082.3668</v>
      </c>
      <c r="Y15" s="68">
        <v>917.26</v>
      </c>
      <c r="Z15" s="408">
        <f>Y15*1.18</f>
        <v>1082.3668</v>
      </c>
      <c r="AA15" s="68" t="e">
        <f>(AA18*0.198+AA19*3.05)/0.198</f>
        <v>#VALUE!</v>
      </c>
      <c r="AB15" s="408" t="e">
        <f t="shared" si="0"/>
        <v>#VALUE!</v>
      </c>
      <c r="AC15" s="68" t="e">
        <f>(AC18*0.198+AC19*3.05)/0.198</f>
        <v>#VALUE!</v>
      </c>
      <c r="AD15" s="114" t="e">
        <f t="shared" si="1"/>
        <v>#VALUE!</v>
      </c>
      <c r="AE15" s="439" t="s">
        <v>36</v>
      </c>
      <c r="AF15" s="68">
        <f>(AF18*0.198+AF19*3.05)/0.198</f>
        <v>1035.4266666666665</v>
      </c>
      <c r="AG15" s="114">
        <f t="shared" si="2"/>
        <v>1221.8034666666665</v>
      </c>
      <c r="AH15" s="68">
        <f>(AH18*0.198+AH19*3.05)/0.198</f>
        <v>1035.4266666666665</v>
      </c>
      <c r="AI15" s="114">
        <f t="shared" si="3"/>
        <v>1221.8034666666665</v>
      </c>
      <c r="AJ15" s="68">
        <f>AK15/1.18</f>
        <v>1163.2480808080809</v>
      </c>
      <c r="AK15" s="67">
        <f>(AK18*0.198+AK19*3.05)/0.198</f>
        <v>1372.6327353535353</v>
      </c>
      <c r="AL15" s="439" t="s">
        <v>36</v>
      </c>
    </row>
    <row r="16" spans="1:38" ht="16.5" customHeight="1">
      <c r="A16" s="405"/>
      <c r="B16" s="483"/>
      <c r="C16" s="116" t="s">
        <v>35</v>
      </c>
      <c r="D16" s="117"/>
      <c r="E16" s="224"/>
      <c r="F16" s="118"/>
      <c r="G16" s="224"/>
      <c r="H16" s="119"/>
      <c r="I16" s="120"/>
      <c r="J16" s="121"/>
      <c r="K16" s="225"/>
      <c r="L16" s="120"/>
      <c r="M16" s="121"/>
      <c r="N16" s="225"/>
      <c r="O16" s="120"/>
      <c r="P16" s="121"/>
      <c r="Q16" s="225"/>
      <c r="R16" s="120"/>
      <c r="S16" s="121"/>
      <c r="T16" s="122"/>
      <c r="U16" s="123">
        <v>59.54</v>
      </c>
      <c r="V16" s="124"/>
      <c r="W16" s="125"/>
      <c r="X16" s="126">
        <f>U16*1.18</f>
        <v>70.257199999999997</v>
      </c>
      <c r="Y16" s="127">
        <f>(Y18*0.198+Y19*3.05)/3.05</f>
        <v>59.544314754098366</v>
      </c>
      <c r="Z16" s="126">
        <f>Y16*1.18</f>
        <v>70.262291409836067</v>
      </c>
      <c r="AA16" s="127" t="e">
        <f>(AA18*0.198+AA19*3.05)/3.05</f>
        <v>#VALUE!</v>
      </c>
      <c r="AB16" s="126" t="e">
        <f t="shared" si="0"/>
        <v>#VALUE!</v>
      </c>
      <c r="AC16" s="127" t="e">
        <f>(AC18*0.198+AC19*3.05)/3.05</f>
        <v>#VALUE!</v>
      </c>
      <c r="AD16" s="128" t="e">
        <f t="shared" si="1"/>
        <v>#VALUE!</v>
      </c>
      <c r="AE16" s="439"/>
      <c r="AF16" s="127">
        <f>(AF18*0.198+AF19*3.05)/3.05</f>
        <v>67.217862295081972</v>
      </c>
      <c r="AG16" s="128">
        <f t="shared" si="2"/>
        <v>79.317077508196718</v>
      </c>
      <c r="AH16" s="127">
        <f>(AH18*0.198+AH19*3.05)/3.05</f>
        <v>67.217862295081972</v>
      </c>
      <c r="AI16" s="128">
        <f t="shared" si="3"/>
        <v>79.317077508196718</v>
      </c>
      <c r="AJ16" s="127">
        <f>AK16/1.18</f>
        <v>75.515777049180343</v>
      </c>
      <c r="AK16" s="129">
        <f>(AK18*0.198+AK19*3.05)/3.05</f>
        <v>89.108616918032794</v>
      </c>
      <c r="AL16" s="439"/>
    </row>
    <row r="17" spans="1:38" ht="15.75" customHeight="1">
      <c r="A17" s="405"/>
      <c r="B17" s="409" t="s">
        <v>45</v>
      </c>
      <c r="C17" s="116"/>
      <c r="D17" s="117"/>
      <c r="E17" s="224"/>
      <c r="F17" s="118"/>
      <c r="G17" s="224"/>
      <c r="H17" s="119"/>
      <c r="I17" s="120"/>
      <c r="J17" s="121"/>
      <c r="K17" s="225"/>
      <c r="L17" s="120"/>
      <c r="M17" s="121"/>
      <c r="N17" s="225"/>
      <c r="O17" s="120"/>
      <c r="P17" s="121"/>
      <c r="Q17" s="225"/>
      <c r="R17" s="120"/>
      <c r="S17" s="121"/>
      <c r="T17" s="122"/>
      <c r="U17" s="123"/>
      <c r="V17" s="124"/>
      <c r="W17" s="125"/>
      <c r="X17" s="126"/>
      <c r="Y17" s="127"/>
      <c r="Z17" s="126"/>
      <c r="AA17" s="127"/>
      <c r="AB17" s="126"/>
      <c r="AC17" s="127"/>
      <c r="AD17" s="128"/>
      <c r="AE17" s="439"/>
      <c r="AF17" s="127"/>
      <c r="AG17" s="128"/>
      <c r="AH17" s="127"/>
      <c r="AI17" s="128"/>
      <c r="AJ17" s="127"/>
      <c r="AK17" s="126"/>
      <c r="AL17" s="439"/>
    </row>
    <row r="18" spans="1:38" ht="15.75" customHeight="1">
      <c r="A18" s="405"/>
      <c r="B18" s="130" t="s">
        <v>142</v>
      </c>
      <c r="C18" s="116" t="s">
        <v>44</v>
      </c>
      <c r="D18" s="117"/>
      <c r="E18" s="224"/>
      <c r="F18" s="118"/>
      <c r="G18" s="224"/>
      <c r="H18" s="119"/>
      <c r="I18" s="120"/>
      <c r="J18" s="121"/>
      <c r="K18" s="225"/>
      <c r="L18" s="120"/>
      <c r="M18" s="121"/>
      <c r="N18" s="225"/>
      <c r="O18" s="120"/>
      <c r="P18" s="121"/>
      <c r="Q18" s="225"/>
      <c r="R18" s="120"/>
      <c r="S18" s="121"/>
      <c r="T18" s="122"/>
      <c r="U18" s="123">
        <v>676.92</v>
      </c>
      <c r="V18" s="124"/>
      <c r="W18" s="125"/>
      <c r="X18" s="126">
        <f>U18*1.18</f>
        <v>798.76559999999995</v>
      </c>
      <c r="Y18" s="127">
        <v>676.92</v>
      </c>
      <c r="Z18" s="126">
        <f>Y18*1.18</f>
        <v>798.76559999999995</v>
      </c>
      <c r="AA18" s="127" t="str">
        <f>AA6</f>
        <v>с 01.07.2012 г.</v>
      </c>
      <c r="AB18" s="126" t="e">
        <f>AA18*1.18</f>
        <v>#VALUE!</v>
      </c>
      <c r="AC18" s="127" t="str">
        <f>AC6</f>
        <v>с 01.09.2012 г.</v>
      </c>
      <c r="AD18" s="128" t="e">
        <f>AC18*1.18</f>
        <v>#VALUE!</v>
      </c>
      <c r="AE18" s="439"/>
      <c r="AF18" s="127">
        <f>AF14</f>
        <v>766.01</v>
      </c>
      <c r="AG18" s="128">
        <f>AF18*1.18</f>
        <v>903.89179999999999</v>
      </c>
      <c r="AH18" s="127">
        <f>AH14</f>
        <v>766.01</v>
      </c>
      <c r="AI18" s="128">
        <f>AH18*1.18</f>
        <v>903.89179999999999</v>
      </c>
      <c r="AJ18" s="127">
        <f>AJ14</f>
        <v>857.94</v>
      </c>
      <c r="AK18" s="126">
        <f>AK14</f>
        <v>1012.3692</v>
      </c>
      <c r="AL18" s="439"/>
    </row>
    <row r="19" spans="1:38" ht="17.25" customHeight="1" thickBot="1">
      <c r="A19" s="74"/>
      <c r="B19" s="410" t="s">
        <v>143</v>
      </c>
      <c r="C19" s="131" t="s">
        <v>35</v>
      </c>
      <c r="D19" s="411"/>
      <c r="E19" s="272"/>
      <c r="F19" s="273"/>
      <c r="G19" s="272"/>
      <c r="H19" s="275"/>
      <c r="I19" s="412"/>
      <c r="J19" s="413"/>
      <c r="K19" s="274"/>
      <c r="L19" s="412"/>
      <c r="M19" s="413"/>
      <c r="N19" s="274"/>
      <c r="O19" s="412"/>
      <c r="P19" s="413"/>
      <c r="Q19" s="274"/>
      <c r="R19" s="412"/>
      <c r="S19" s="413"/>
      <c r="T19" s="414"/>
      <c r="U19" s="132">
        <v>15.6</v>
      </c>
      <c r="V19" s="133"/>
      <c r="W19" s="134"/>
      <c r="X19" s="135">
        <f>U19*1.18</f>
        <v>18.407999999999998</v>
      </c>
      <c r="Y19" s="90">
        <v>15.6</v>
      </c>
      <c r="Z19" s="135">
        <f>Y19*1.18</f>
        <v>18.407999999999998</v>
      </c>
      <c r="AA19" s="90" t="e">
        <f>#REF!</f>
        <v>#REF!</v>
      </c>
      <c r="AB19" s="135" t="e">
        <f>AA19*1.18</f>
        <v>#REF!</v>
      </c>
      <c r="AC19" s="90" t="e">
        <f>#REF!</f>
        <v>#REF!</v>
      </c>
      <c r="AD19" s="415" t="e">
        <f>AC19*1.18</f>
        <v>#REF!</v>
      </c>
      <c r="AE19" s="440"/>
      <c r="AF19" s="90">
        <f>AF26</f>
        <v>17.489999999999998</v>
      </c>
      <c r="AG19" s="415">
        <f>AF19*1.18</f>
        <v>20.638199999999998</v>
      </c>
      <c r="AH19" s="90">
        <f>AH26</f>
        <v>17.489999999999998</v>
      </c>
      <c r="AI19" s="415">
        <f>AH19*1.18</f>
        <v>20.638199999999998</v>
      </c>
      <c r="AJ19" s="90">
        <f>AJ26</f>
        <v>19.82</v>
      </c>
      <c r="AK19" s="135">
        <f>AJ19*1.18</f>
        <v>23.387599999999999</v>
      </c>
      <c r="AL19" s="440"/>
    </row>
    <row r="20" spans="1:38" ht="66" customHeight="1" thickBot="1">
      <c r="A20" s="480" t="s">
        <v>42</v>
      </c>
      <c r="B20" s="416" t="s">
        <v>144</v>
      </c>
      <c r="C20" s="417" t="s">
        <v>28</v>
      </c>
      <c r="D20" s="418"/>
      <c r="E20" s="191"/>
      <c r="F20" s="419"/>
      <c r="G20" s="420"/>
      <c r="H20" s="421"/>
      <c r="I20" s="422"/>
      <c r="J20" s="81"/>
      <c r="K20" s="82"/>
      <c r="L20" s="422"/>
      <c r="M20" s="83"/>
      <c r="N20" s="84"/>
      <c r="O20" s="422">
        <v>517.55999999999995</v>
      </c>
      <c r="P20" s="85"/>
      <c r="Q20" s="84"/>
      <c r="R20" s="422">
        <v>593.79999999999995</v>
      </c>
      <c r="S20" s="83">
        <f>R20/O20*100</f>
        <v>114.73065924723704</v>
      </c>
      <c r="T20" s="82" t="s">
        <v>38</v>
      </c>
      <c r="U20" s="423">
        <v>676.92</v>
      </c>
      <c r="V20" s="424">
        <f>U20/R20*100</f>
        <v>113.99797911754798</v>
      </c>
      <c r="W20" s="425" t="s">
        <v>39</v>
      </c>
      <c r="X20" s="426">
        <f>U20*1.18</f>
        <v>798.76559999999995</v>
      </c>
      <c r="Y20" s="94">
        <v>676.92</v>
      </c>
      <c r="Z20" s="426">
        <f>Y20*1.18</f>
        <v>798.76559999999995</v>
      </c>
      <c r="AA20" s="94">
        <v>717.56</v>
      </c>
      <c r="AB20" s="426">
        <f>AA20*1.18</f>
        <v>846.72079999999994</v>
      </c>
      <c r="AC20" s="94">
        <v>766.01</v>
      </c>
      <c r="AD20" s="427">
        <f>AC20*1.18</f>
        <v>903.89179999999999</v>
      </c>
      <c r="AE20" s="136" t="s">
        <v>40</v>
      </c>
      <c r="AF20" s="94">
        <v>766.01</v>
      </c>
      <c r="AG20" s="427">
        <f>AF20*1.18</f>
        <v>903.89179999999999</v>
      </c>
      <c r="AH20" s="94">
        <v>766.01</v>
      </c>
      <c r="AI20" s="427">
        <f>AH20*1.18</f>
        <v>903.89179999999999</v>
      </c>
      <c r="AJ20" s="428">
        <f>AK20/1.18</f>
        <v>844.14406779661022</v>
      </c>
      <c r="AK20" s="429">
        <v>996.09</v>
      </c>
      <c r="AL20" s="70" t="s">
        <v>43</v>
      </c>
    </row>
    <row r="21" spans="1:38" ht="19.5" customHeight="1">
      <c r="A21" s="480"/>
      <c r="B21" s="482" t="s">
        <v>141</v>
      </c>
      <c r="C21" s="101" t="s">
        <v>44</v>
      </c>
      <c r="D21" s="102"/>
      <c r="E21" s="295"/>
      <c r="F21" s="103"/>
      <c r="G21" s="295"/>
      <c r="H21" s="104"/>
      <c r="I21" s="105"/>
      <c r="J21" s="106"/>
      <c r="K21" s="107"/>
      <c r="L21" s="105"/>
      <c r="M21" s="106"/>
      <c r="N21" s="107"/>
      <c r="O21" s="105"/>
      <c r="P21" s="106"/>
      <c r="Q21" s="107"/>
      <c r="R21" s="105"/>
      <c r="S21" s="106"/>
      <c r="T21" s="108"/>
      <c r="U21" s="109">
        <v>917.26</v>
      </c>
      <c r="V21" s="110"/>
      <c r="W21" s="111"/>
      <c r="X21" s="112">
        <f>U21*1.18</f>
        <v>1082.3668</v>
      </c>
      <c r="Y21" s="113">
        <v>917.26</v>
      </c>
      <c r="Z21" s="112">
        <f>Y21*1.18</f>
        <v>1082.3668</v>
      </c>
      <c r="AA21" s="113">
        <f>(AA24*0.198+AA25*3.05)/0.198</f>
        <v>972.18878787878782</v>
      </c>
      <c r="AB21" s="112">
        <f>AA21*1.18</f>
        <v>1147.1827696969697</v>
      </c>
      <c r="AC21" s="113">
        <f>(AC24*0.198+AC25*3.05)/0.198</f>
        <v>1035.4266666666665</v>
      </c>
      <c r="AD21" s="114">
        <f>AC21*1.18</f>
        <v>1221.8034666666665</v>
      </c>
      <c r="AE21" s="441" t="s">
        <v>36</v>
      </c>
      <c r="AF21" s="113">
        <f>(AF24*0.198+AF25*3.05)/0.198</f>
        <v>1035.4266666666665</v>
      </c>
      <c r="AG21" s="114">
        <f>AF21*1.18</f>
        <v>1221.8034666666665</v>
      </c>
      <c r="AH21" s="113">
        <f>(AH24*0.198+AH25*3.05)/0.198</f>
        <v>1035.4266666666665</v>
      </c>
      <c r="AI21" s="114">
        <f>AH21*1.18</f>
        <v>1221.8034666666665</v>
      </c>
      <c r="AJ21" s="113">
        <f>AK21/1.18</f>
        <v>1149.452148604691</v>
      </c>
      <c r="AK21" s="115">
        <f>(AK24*0.198+AK25*3.05)/0.198</f>
        <v>1356.3535353535353</v>
      </c>
      <c r="AL21" s="441" t="s">
        <v>36</v>
      </c>
    </row>
    <row r="22" spans="1:38" ht="18" customHeight="1">
      <c r="A22" s="480"/>
      <c r="B22" s="483"/>
      <c r="C22" s="116" t="s">
        <v>35</v>
      </c>
      <c r="D22" s="117"/>
      <c r="E22" s="224"/>
      <c r="F22" s="118"/>
      <c r="G22" s="224"/>
      <c r="H22" s="119"/>
      <c r="I22" s="120"/>
      <c r="J22" s="121"/>
      <c r="K22" s="225"/>
      <c r="L22" s="120"/>
      <c r="M22" s="121"/>
      <c r="N22" s="225"/>
      <c r="O22" s="120"/>
      <c r="P22" s="121"/>
      <c r="Q22" s="225"/>
      <c r="R22" s="120"/>
      <c r="S22" s="121"/>
      <c r="T22" s="122"/>
      <c r="U22" s="123">
        <v>59.54</v>
      </c>
      <c r="V22" s="124"/>
      <c r="W22" s="125"/>
      <c r="X22" s="126">
        <f>U22*1.18</f>
        <v>70.257199999999997</v>
      </c>
      <c r="Y22" s="127">
        <f>(Y24*0.198+Y25*3.05)/3.05</f>
        <v>59.544314754098366</v>
      </c>
      <c r="Z22" s="126">
        <f>Y22*1.18</f>
        <v>70.262291409836067</v>
      </c>
      <c r="AA22" s="127">
        <f>(AA24*0.198+AA25*3.05)/3.05</f>
        <v>63.112583606557379</v>
      </c>
      <c r="AB22" s="126">
        <f>AA22*1.18</f>
        <v>74.472848655737707</v>
      </c>
      <c r="AC22" s="127">
        <f>(AC24*0.198+AC25*3.05)/3.05</f>
        <v>67.217862295081972</v>
      </c>
      <c r="AD22" s="128">
        <f>AC22*1.18</f>
        <v>79.317077508196718</v>
      </c>
      <c r="AE22" s="439"/>
      <c r="AF22" s="127">
        <f>(AF24*0.198+AF25*3.05)/3.05</f>
        <v>67.217862295081972</v>
      </c>
      <c r="AG22" s="128">
        <f>AF22*1.18</f>
        <v>79.317077508196718</v>
      </c>
      <c r="AH22" s="127">
        <f>(AH24*0.198+AH25*3.05)/3.05</f>
        <v>67.217862295081972</v>
      </c>
      <c r="AI22" s="128">
        <f>AH22*1.18</f>
        <v>79.317077508196718</v>
      </c>
      <c r="AJ22" s="127">
        <f>AK22/1.18</f>
        <v>74.620172270075031</v>
      </c>
      <c r="AK22" s="129">
        <f>(AK24*0.198+AK25*3.05)/3.05</f>
        <v>88.051803278688524</v>
      </c>
      <c r="AL22" s="439"/>
    </row>
    <row r="23" spans="1:38" ht="15" customHeight="1">
      <c r="A23" s="480"/>
      <c r="B23" s="409" t="s">
        <v>45</v>
      </c>
      <c r="C23" s="116"/>
      <c r="D23" s="117"/>
      <c r="E23" s="224"/>
      <c r="F23" s="118"/>
      <c r="G23" s="224"/>
      <c r="H23" s="119"/>
      <c r="I23" s="120"/>
      <c r="J23" s="121"/>
      <c r="K23" s="225"/>
      <c r="L23" s="120"/>
      <c r="M23" s="121"/>
      <c r="N23" s="225"/>
      <c r="O23" s="120"/>
      <c r="P23" s="121"/>
      <c r="Q23" s="225"/>
      <c r="R23" s="120"/>
      <c r="S23" s="121"/>
      <c r="T23" s="122"/>
      <c r="U23" s="123"/>
      <c r="V23" s="124"/>
      <c r="W23" s="125"/>
      <c r="X23" s="126"/>
      <c r="Y23" s="127"/>
      <c r="Z23" s="126"/>
      <c r="AA23" s="127"/>
      <c r="AB23" s="126"/>
      <c r="AC23" s="127"/>
      <c r="AD23" s="128"/>
      <c r="AE23" s="439"/>
      <c r="AF23" s="127"/>
      <c r="AG23" s="128"/>
      <c r="AH23" s="127"/>
      <c r="AI23" s="128"/>
      <c r="AJ23" s="127"/>
      <c r="AK23" s="126"/>
      <c r="AL23" s="439"/>
    </row>
    <row r="24" spans="1:38" ht="18" customHeight="1">
      <c r="A24" s="480"/>
      <c r="B24" s="130" t="s">
        <v>142</v>
      </c>
      <c r="C24" s="116" t="s">
        <v>44</v>
      </c>
      <c r="D24" s="117"/>
      <c r="E24" s="224"/>
      <c r="F24" s="118"/>
      <c r="G24" s="224"/>
      <c r="H24" s="119"/>
      <c r="I24" s="120"/>
      <c r="J24" s="121"/>
      <c r="K24" s="225"/>
      <c r="L24" s="120"/>
      <c r="M24" s="121"/>
      <c r="N24" s="225"/>
      <c r="O24" s="120"/>
      <c r="P24" s="121"/>
      <c r="Q24" s="225"/>
      <c r="R24" s="120"/>
      <c r="S24" s="121"/>
      <c r="T24" s="122"/>
      <c r="U24" s="123">
        <v>676.92</v>
      </c>
      <c r="V24" s="124"/>
      <c r="W24" s="125"/>
      <c r="X24" s="126">
        <f>U24*1.18</f>
        <v>798.76559999999995</v>
      </c>
      <c r="Y24" s="127">
        <v>676.92</v>
      </c>
      <c r="Z24" s="126">
        <f>Y24*1.18</f>
        <v>798.76559999999995</v>
      </c>
      <c r="AA24" s="127">
        <f>AA14</f>
        <v>717.56</v>
      </c>
      <c r="AB24" s="126">
        <f t="shared" ref="AB24:AB30" si="4">AA24*1.18</f>
        <v>846.72079999999994</v>
      </c>
      <c r="AC24" s="127">
        <f>AC14</f>
        <v>766.01</v>
      </c>
      <c r="AD24" s="128">
        <f t="shared" ref="AD24:AD30" si="5">AC24*1.18</f>
        <v>903.89179999999999</v>
      </c>
      <c r="AE24" s="439"/>
      <c r="AF24" s="127">
        <f>AF14</f>
        <v>766.01</v>
      </c>
      <c r="AG24" s="128">
        <f t="shared" ref="AG24:AG30" si="6">AF24*1.18</f>
        <v>903.89179999999999</v>
      </c>
      <c r="AH24" s="127">
        <f>AH14</f>
        <v>766.01</v>
      </c>
      <c r="AI24" s="128">
        <f t="shared" ref="AI24:AI30" si="7">AH24*1.18</f>
        <v>903.89179999999999</v>
      </c>
      <c r="AJ24" s="127">
        <f>AK24/1.18</f>
        <v>844.14406779661022</v>
      </c>
      <c r="AK24" s="126">
        <f>AK20</f>
        <v>996.09</v>
      </c>
      <c r="AL24" s="439"/>
    </row>
    <row r="25" spans="1:38" ht="15" customHeight="1" thickBot="1">
      <c r="A25" s="481"/>
      <c r="B25" s="410" t="s">
        <v>143</v>
      </c>
      <c r="C25" s="131" t="s">
        <v>35</v>
      </c>
      <c r="D25" s="117"/>
      <c r="E25" s="224"/>
      <c r="F25" s="118"/>
      <c r="G25" s="224"/>
      <c r="H25" s="119"/>
      <c r="I25" s="120"/>
      <c r="J25" s="121"/>
      <c r="K25" s="225"/>
      <c r="L25" s="120"/>
      <c r="M25" s="121"/>
      <c r="N25" s="225"/>
      <c r="O25" s="120"/>
      <c r="P25" s="121"/>
      <c r="Q25" s="225"/>
      <c r="R25" s="120"/>
      <c r="S25" s="121"/>
      <c r="T25" s="122"/>
      <c r="U25" s="132">
        <v>15.6</v>
      </c>
      <c r="V25" s="133"/>
      <c r="W25" s="134"/>
      <c r="X25" s="135">
        <f>U25*1.18</f>
        <v>18.407999999999998</v>
      </c>
      <c r="Y25" s="90">
        <v>15.6</v>
      </c>
      <c r="Z25" s="135">
        <f>Y25*1.18</f>
        <v>18.407999999999998</v>
      </c>
      <c r="AA25" s="90">
        <f>AA26</f>
        <v>16.53</v>
      </c>
      <c r="AB25" s="135">
        <f t="shared" si="4"/>
        <v>19.505400000000002</v>
      </c>
      <c r="AC25" s="90">
        <f>AC26</f>
        <v>17.489999999999998</v>
      </c>
      <c r="AD25" s="128">
        <f t="shared" si="5"/>
        <v>20.638199999999998</v>
      </c>
      <c r="AE25" s="440"/>
      <c r="AF25" s="90">
        <f>AF26</f>
        <v>17.489999999999998</v>
      </c>
      <c r="AG25" s="128">
        <f t="shared" si="6"/>
        <v>20.638199999999998</v>
      </c>
      <c r="AH25" s="90">
        <f>AH26</f>
        <v>17.489999999999998</v>
      </c>
      <c r="AI25" s="128">
        <f t="shared" si="7"/>
        <v>20.638199999999998</v>
      </c>
      <c r="AJ25" s="90">
        <f>AJ26</f>
        <v>19.82</v>
      </c>
      <c r="AK25" s="135">
        <f t="shared" ref="AK25:AK30" si="8">AJ25*1.18</f>
        <v>23.387599999999999</v>
      </c>
      <c r="AL25" s="440"/>
    </row>
    <row r="26" spans="1:38" ht="49.5" customHeight="1" thickBot="1">
      <c r="A26" s="137" t="s">
        <v>46</v>
      </c>
      <c r="B26" s="97" t="s">
        <v>47</v>
      </c>
      <c r="C26" s="22" t="s">
        <v>35</v>
      </c>
      <c r="D26" s="138">
        <v>6.8</v>
      </c>
      <c r="E26" s="98" t="s">
        <v>48</v>
      </c>
      <c r="F26" s="139">
        <v>7.52</v>
      </c>
      <c r="G26" s="99" t="s">
        <v>49</v>
      </c>
      <c r="H26" s="40">
        <f>F26/D26*100</f>
        <v>110.58823529411765</v>
      </c>
      <c r="I26" s="139">
        <v>8.5500000000000007</v>
      </c>
      <c r="J26" s="140">
        <f>I26/F26*100</f>
        <v>113.69680851063831</v>
      </c>
      <c r="K26" s="41" t="s">
        <v>50</v>
      </c>
      <c r="L26" s="139">
        <v>9.73</v>
      </c>
      <c r="M26" s="141">
        <f>L26/I26*100</f>
        <v>113.80116959064328</v>
      </c>
      <c r="N26" s="100" t="s">
        <v>51</v>
      </c>
      <c r="O26" s="139">
        <v>11.24</v>
      </c>
      <c r="P26" s="142">
        <f>O26/L26*100</f>
        <v>115.51901336073998</v>
      </c>
      <c r="Q26" s="100" t="s">
        <v>52</v>
      </c>
      <c r="R26" s="139">
        <v>13.43</v>
      </c>
      <c r="S26" s="141">
        <f>R26/O26*100</f>
        <v>119.48398576512456</v>
      </c>
      <c r="T26" s="41" t="s">
        <v>53</v>
      </c>
      <c r="U26" s="42">
        <v>15.6</v>
      </c>
      <c r="V26" s="43">
        <f>U26/R26*100</f>
        <v>116.1578555472822</v>
      </c>
      <c r="W26" s="44" t="s">
        <v>54</v>
      </c>
      <c r="X26" s="45">
        <f>U26*1.18</f>
        <v>18.407999999999998</v>
      </c>
      <c r="Y26" s="46">
        <v>15.6</v>
      </c>
      <c r="Z26" s="45">
        <f>Y26*1.18</f>
        <v>18.407999999999998</v>
      </c>
      <c r="AA26" s="46">
        <v>16.53</v>
      </c>
      <c r="AB26" s="45">
        <f t="shared" si="4"/>
        <v>19.505400000000002</v>
      </c>
      <c r="AC26" s="46">
        <v>17.489999999999998</v>
      </c>
      <c r="AD26" s="47">
        <f t="shared" si="5"/>
        <v>20.638199999999998</v>
      </c>
      <c r="AE26" s="48" t="s">
        <v>55</v>
      </c>
      <c r="AF26" s="46">
        <v>17.489999999999998</v>
      </c>
      <c r="AG26" s="47">
        <f t="shared" si="6"/>
        <v>20.638199999999998</v>
      </c>
      <c r="AH26" s="46">
        <v>17.489999999999998</v>
      </c>
      <c r="AI26" s="47">
        <f t="shared" si="7"/>
        <v>20.638199999999998</v>
      </c>
      <c r="AJ26" s="46">
        <v>19.82</v>
      </c>
      <c r="AK26" s="45">
        <f t="shared" si="8"/>
        <v>23.387599999999999</v>
      </c>
      <c r="AL26" s="48" t="s">
        <v>56</v>
      </c>
    </row>
    <row r="27" spans="1:38" ht="26.25" hidden="1" customHeight="1" thickBot="1">
      <c r="A27" s="143" t="s">
        <v>57</v>
      </c>
      <c r="B27" s="144" t="s">
        <v>58</v>
      </c>
      <c r="C27" s="20" t="s">
        <v>35</v>
      </c>
      <c r="D27" s="145" t="e">
        <f>D26-#REF!</f>
        <v>#REF!</v>
      </c>
      <c r="E27" s="180"/>
      <c r="F27" s="146" t="e">
        <f>F26-#REF!</f>
        <v>#REF!</v>
      </c>
      <c r="G27" s="147"/>
      <c r="H27" s="148" t="e">
        <f>F27/D27*100</f>
        <v>#REF!</v>
      </c>
      <c r="I27" s="146"/>
      <c r="J27" s="149" t="e">
        <f>I27/F27*100</f>
        <v>#REF!</v>
      </c>
      <c r="K27" s="150"/>
      <c r="L27" s="146"/>
      <c r="M27" s="151" t="e">
        <f>L27/I27*100</f>
        <v>#DIV/0!</v>
      </c>
      <c r="N27" s="152"/>
      <c r="O27" s="146"/>
      <c r="P27" s="153" t="e">
        <f>O27/L27*100</f>
        <v>#DIV/0!</v>
      </c>
      <c r="Q27" s="152"/>
      <c r="R27" s="146"/>
      <c r="S27" s="151" t="e">
        <f>R27/O27*100</f>
        <v>#DIV/0!</v>
      </c>
      <c r="T27" s="150"/>
      <c r="U27" s="154"/>
      <c r="V27" s="155" t="e">
        <f>U27/R27*100</f>
        <v>#DIV/0!</v>
      </c>
      <c r="W27" s="156"/>
      <c r="X27" s="157"/>
      <c r="Y27" s="158"/>
      <c r="Z27" s="157"/>
      <c r="AA27" s="158"/>
      <c r="AB27" s="157">
        <f t="shared" si="4"/>
        <v>0</v>
      </c>
      <c r="AC27" s="158"/>
      <c r="AD27" s="159">
        <f t="shared" si="5"/>
        <v>0</v>
      </c>
      <c r="AE27" s="160"/>
      <c r="AF27" s="158"/>
      <c r="AG27" s="159">
        <f t="shared" si="6"/>
        <v>0</v>
      </c>
      <c r="AH27" s="158"/>
      <c r="AI27" s="159">
        <f t="shared" si="7"/>
        <v>0</v>
      </c>
      <c r="AJ27" s="158"/>
      <c r="AK27" s="157">
        <f t="shared" si="8"/>
        <v>0</v>
      </c>
      <c r="AL27" s="160"/>
    </row>
    <row r="28" spans="1:38" ht="18" customHeight="1">
      <c r="A28" s="161" t="s">
        <v>59</v>
      </c>
      <c r="B28" s="162" t="s">
        <v>60</v>
      </c>
      <c r="C28" s="163" t="s">
        <v>35</v>
      </c>
      <c r="D28" s="164">
        <v>3.95</v>
      </c>
      <c r="E28" s="484" t="s">
        <v>48</v>
      </c>
      <c r="F28" s="165">
        <v>4.0999999999999996</v>
      </c>
      <c r="G28" s="487" t="s">
        <v>49</v>
      </c>
      <c r="H28" s="166">
        <f>F28/D28*100</f>
        <v>103.79746835443035</v>
      </c>
      <c r="I28" s="167">
        <v>4.6100000000000003</v>
      </c>
      <c r="J28" s="168">
        <f>I28/F28*100</f>
        <v>112.43902439024392</v>
      </c>
      <c r="K28" s="490" t="s">
        <v>50</v>
      </c>
      <c r="L28" s="165">
        <v>5.5</v>
      </c>
      <c r="M28" s="169">
        <f>L28/I28*100</f>
        <v>119.30585683297178</v>
      </c>
      <c r="N28" s="493" t="s">
        <v>51</v>
      </c>
      <c r="O28" s="165">
        <f>O29+O30</f>
        <v>6.1400000000000006</v>
      </c>
      <c r="P28" s="170">
        <f>O28/L28*100</f>
        <v>111.63636363636364</v>
      </c>
      <c r="Q28" s="493" t="s">
        <v>52</v>
      </c>
      <c r="R28" s="165">
        <f>R29+R30</f>
        <v>7.08</v>
      </c>
      <c r="S28" s="169">
        <f>R28/O28*100</f>
        <v>115.30944625407164</v>
      </c>
      <c r="T28" s="490" t="s">
        <v>53</v>
      </c>
      <c r="U28" s="171">
        <f>U29+U30</f>
        <v>8.19</v>
      </c>
      <c r="V28" s="172">
        <f>U28/R28*100</f>
        <v>115.67796610169492</v>
      </c>
      <c r="W28" s="463" t="s">
        <v>54</v>
      </c>
      <c r="X28" s="173">
        <v>9.67</v>
      </c>
      <c r="Y28" s="174">
        <f>Y29+Y30</f>
        <v>8.19</v>
      </c>
      <c r="Z28" s="173">
        <v>9.67</v>
      </c>
      <c r="AA28" s="174">
        <f>AA29+AA30</f>
        <v>8.67</v>
      </c>
      <c r="AB28" s="173">
        <f t="shared" si="4"/>
        <v>10.230599999999999</v>
      </c>
      <c r="AC28" s="174">
        <f>AC29+AC30</f>
        <v>9.1300000000000008</v>
      </c>
      <c r="AD28" s="175">
        <f t="shared" si="5"/>
        <v>10.773400000000001</v>
      </c>
      <c r="AE28" s="466" t="s">
        <v>61</v>
      </c>
      <c r="AF28" s="174">
        <f>AF29+AF30</f>
        <v>9.1300000000000008</v>
      </c>
      <c r="AG28" s="175">
        <f t="shared" si="6"/>
        <v>10.773400000000001</v>
      </c>
      <c r="AH28" s="174">
        <f>AH29+AH30</f>
        <v>9.1300000000000008</v>
      </c>
      <c r="AI28" s="175">
        <f t="shared" si="7"/>
        <v>10.773400000000001</v>
      </c>
      <c r="AJ28" s="174">
        <f>AJ29+AJ30</f>
        <v>10.199999999999999</v>
      </c>
      <c r="AK28" s="173">
        <f t="shared" si="8"/>
        <v>12.035999999999998</v>
      </c>
      <c r="AL28" s="466" t="s">
        <v>145</v>
      </c>
    </row>
    <row r="29" spans="1:38" ht="17.25" customHeight="1">
      <c r="A29" s="176"/>
      <c r="B29" s="177" t="s">
        <v>62</v>
      </c>
      <c r="C29" s="178"/>
      <c r="D29" s="179"/>
      <c r="E29" s="485"/>
      <c r="F29" s="181"/>
      <c r="G29" s="488"/>
      <c r="H29" s="182"/>
      <c r="I29" s="183"/>
      <c r="J29" s="184"/>
      <c r="K29" s="491"/>
      <c r="L29" s="181"/>
      <c r="M29" s="169"/>
      <c r="N29" s="493"/>
      <c r="O29" s="181">
        <v>2.0699999999999998</v>
      </c>
      <c r="P29" s="170"/>
      <c r="Q29" s="493"/>
      <c r="R29" s="181">
        <v>2.5</v>
      </c>
      <c r="S29" s="169">
        <f>R29/O29*100</f>
        <v>120.77294685990339</v>
      </c>
      <c r="T29" s="491"/>
      <c r="U29" s="185">
        <v>2.88</v>
      </c>
      <c r="V29" s="172">
        <f>U29/R29*100</f>
        <v>115.19999999999999</v>
      </c>
      <c r="W29" s="464"/>
      <c r="X29" s="173">
        <f>U29*1.18</f>
        <v>3.3983999999999996</v>
      </c>
      <c r="Y29" s="186">
        <v>2.88</v>
      </c>
      <c r="Z29" s="173">
        <f>Y29*1.18</f>
        <v>3.3983999999999996</v>
      </c>
      <c r="AA29" s="186">
        <v>3.05</v>
      </c>
      <c r="AB29" s="173">
        <f t="shared" si="4"/>
        <v>3.5989999999999998</v>
      </c>
      <c r="AC29" s="186">
        <v>3.22</v>
      </c>
      <c r="AD29" s="175">
        <f t="shared" si="5"/>
        <v>3.7995999999999999</v>
      </c>
      <c r="AE29" s="467"/>
      <c r="AF29" s="186">
        <v>3.22</v>
      </c>
      <c r="AG29" s="175">
        <f t="shared" si="6"/>
        <v>3.7995999999999999</v>
      </c>
      <c r="AH29" s="186">
        <v>3.22</v>
      </c>
      <c r="AI29" s="175">
        <f t="shared" si="7"/>
        <v>3.7995999999999999</v>
      </c>
      <c r="AJ29" s="186">
        <v>3.6</v>
      </c>
      <c r="AK29" s="173">
        <f t="shared" si="8"/>
        <v>4.2480000000000002</v>
      </c>
      <c r="AL29" s="467"/>
    </row>
    <row r="30" spans="1:38" ht="33" customHeight="1" thickBot="1">
      <c r="A30" s="187"/>
      <c r="B30" s="188" t="s">
        <v>63</v>
      </c>
      <c r="C30" s="189" t="s">
        <v>35</v>
      </c>
      <c r="D30" s="190">
        <v>2.48</v>
      </c>
      <c r="E30" s="486"/>
      <c r="F30" s="192">
        <v>2.52</v>
      </c>
      <c r="G30" s="489"/>
      <c r="H30" s="193">
        <f>F30/D30*100</f>
        <v>101.61290322580645</v>
      </c>
      <c r="I30" s="192">
        <v>2.81</v>
      </c>
      <c r="J30" s="194">
        <f>I30/F30*100</f>
        <v>111.50793650793651</v>
      </c>
      <c r="K30" s="492"/>
      <c r="L30" s="195">
        <v>3.2</v>
      </c>
      <c r="M30" s="196">
        <f>L30/I30*100</f>
        <v>113.87900355871888</v>
      </c>
      <c r="N30" s="494"/>
      <c r="O30" s="195">
        <v>4.07</v>
      </c>
      <c r="P30" s="197">
        <f>O30/L30*100</f>
        <v>127.18750000000001</v>
      </c>
      <c r="Q30" s="494"/>
      <c r="R30" s="195">
        <v>4.58</v>
      </c>
      <c r="S30" s="196">
        <f>R30/O30*100</f>
        <v>112.53071253071252</v>
      </c>
      <c r="T30" s="492"/>
      <c r="U30" s="198">
        <v>5.31</v>
      </c>
      <c r="V30" s="199">
        <f>U30/R30*100</f>
        <v>115.93886462882095</v>
      </c>
      <c r="W30" s="465"/>
      <c r="X30" s="200">
        <f>U30*1.18</f>
        <v>6.2657999999999996</v>
      </c>
      <c r="Y30" s="201">
        <v>5.31</v>
      </c>
      <c r="Z30" s="200">
        <f>Y30*1.18</f>
        <v>6.2657999999999996</v>
      </c>
      <c r="AA30" s="201">
        <v>5.62</v>
      </c>
      <c r="AB30" s="200">
        <f t="shared" si="4"/>
        <v>6.6315999999999997</v>
      </c>
      <c r="AC30" s="201">
        <v>5.91</v>
      </c>
      <c r="AD30" s="202">
        <f t="shared" si="5"/>
        <v>6.9737999999999998</v>
      </c>
      <c r="AE30" s="468"/>
      <c r="AF30" s="201">
        <v>5.91</v>
      </c>
      <c r="AG30" s="202">
        <f t="shared" si="6"/>
        <v>6.9737999999999998</v>
      </c>
      <c r="AH30" s="201">
        <v>5.91</v>
      </c>
      <c r="AI30" s="202">
        <f t="shared" si="7"/>
        <v>6.9737999999999998</v>
      </c>
      <c r="AJ30" s="201">
        <v>6.6</v>
      </c>
      <c r="AK30" s="200">
        <f t="shared" si="8"/>
        <v>7.7879999999999994</v>
      </c>
      <c r="AL30" s="468"/>
    </row>
    <row r="31" spans="1:38" ht="35.25" customHeight="1">
      <c r="A31" s="203" t="s">
        <v>64</v>
      </c>
      <c r="B31" s="204" t="s">
        <v>65</v>
      </c>
      <c r="C31" s="205"/>
      <c r="D31" s="206"/>
      <c r="E31" s="207"/>
      <c r="F31" s="208"/>
      <c r="G31" s="209"/>
      <c r="H31" s="210"/>
      <c r="I31" s="211"/>
      <c r="J31" s="212"/>
      <c r="K31" s="213"/>
      <c r="L31" s="214"/>
      <c r="M31" s="215"/>
      <c r="N31" s="216"/>
      <c r="O31" s="214"/>
      <c r="P31" s="217"/>
      <c r="Q31" s="216"/>
      <c r="R31" s="214"/>
      <c r="S31" s="215"/>
      <c r="T31" s="218"/>
      <c r="U31" s="219"/>
      <c r="V31" s="220"/>
      <c r="W31" s="221"/>
      <c r="X31" s="220"/>
      <c r="Y31" s="222"/>
      <c r="Z31" s="220"/>
      <c r="AA31" s="222"/>
      <c r="AB31" s="220"/>
      <c r="AC31" s="222"/>
      <c r="AD31" s="221"/>
      <c r="AE31" s="469" t="s">
        <v>66</v>
      </c>
      <c r="AF31" s="222"/>
      <c r="AG31" s="221"/>
      <c r="AH31" s="222"/>
      <c r="AI31" s="221"/>
      <c r="AJ31" s="222"/>
      <c r="AK31" s="220"/>
      <c r="AL31" s="469" t="s">
        <v>146</v>
      </c>
    </row>
    <row r="32" spans="1:38" ht="16.5" customHeight="1">
      <c r="A32" s="470" t="s">
        <v>67</v>
      </c>
      <c r="B32" s="472" t="s">
        <v>68</v>
      </c>
      <c r="C32" s="223" t="s">
        <v>69</v>
      </c>
      <c r="D32" s="117"/>
      <c r="E32" s="474"/>
      <c r="F32" s="118"/>
      <c r="G32" s="476"/>
      <c r="H32" s="119"/>
      <c r="I32" s="226"/>
      <c r="J32" s="227"/>
      <c r="K32" s="228"/>
      <c r="L32" s="229"/>
      <c r="M32" s="230"/>
      <c r="N32" s="231"/>
      <c r="O32" s="232"/>
      <c r="P32" s="233"/>
      <c r="Q32" s="231"/>
      <c r="R32" s="232"/>
      <c r="S32" s="234"/>
      <c r="T32" s="235"/>
      <c r="U32" s="236">
        <f>X32/1.18</f>
        <v>2293.2203389830511</v>
      </c>
      <c r="V32" s="237"/>
      <c r="W32" s="478"/>
      <c r="X32" s="238">
        <v>2706</v>
      </c>
      <c r="Y32" s="239">
        <f>Z32/1.18</f>
        <v>2293.2203389830511</v>
      </c>
      <c r="Z32" s="238">
        <v>2706</v>
      </c>
      <c r="AA32" s="239"/>
      <c r="AB32" s="240"/>
      <c r="AC32" s="239"/>
      <c r="AD32" s="241"/>
      <c r="AE32" s="467"/>
      <c r="AF32" s="239"/>
      <c r="AG32" s="241"/>
      <c r="AH32" s="239"/>
      <c r="AI32" s="241"/>
      <c r="AJ32" s="239"/>
      <c r="AK32" s="240"/>
      <c r="AL32" s="467"/>
    </row>
    <row r="33" spans="1:38" ht="16.5" customHeight="1">
      <c r="A33" s="471"/>
      <c r="B33" s="473"/>
      <c r="C33" s="223" t="s">
        <v>35</v>
      </c>
      <c r="D33" s="117"/>
      <c r="E33" s="474"/>
      <c r="F33" s="118"/>
      <c r="G33" s="476"/>
      <c r="H33" s="119"/>
      <c r="I33" s="226"/>
      <c r="J33" s="227"/>
      <c r="K33" s="228"/>
      <c r="L33" s="229"/>
      <c r="M33" s="230"/>
      <c r="N33" s="231"/>
      <c r="O33" s="232"/>
      <c r="P33" s="233"/>
      <c r="Q33" s="231"/>
      <c r="R33" s="232"/>
      <c r="S33" s="234"/>
      <c r="T33" s="235"/>
      <c r="U33" s="236"/>
      <c r="V33" s="237"/>
      <c r="W33" s="478"/>
      <c r="X33" s="238"/>
      <c r="Y33" s="239"/>
      <c r="Z33" s="238"/>
      <c r="AA33" s="239">
        <v>2.75</v>
      </c>
      <c r="AB33" s="238">
        <v>3.25</v>
      </c>
      <c r="AC33" s="239">
        <v>2.75</v>
      </c>
      <c r="AD33" s="243">
        <v>3.25</v>
      </c>
      <c r="AE33" s="467"/>
      <c r="AF33" s="239">
        <v>2.75</v>
      </c>
      <c r="AG33" s="243">
        <v>3.25</v>
      </c>
      <c r="AH33" s="239">
        <v>2.75</v>
      </c>
      <c r="AI33" s="243">
        <v>3.25</v>
      </c>
      <c r="AJ33" s="239">
        <f>AK33/1.18</f>
        <v>3.1779661016949152</v>
      </c>
      <c r="AK33" s="238">
        <v>3.75</v>
      </c>
      <c r="AL33" s="467"/>
    </row>
    <row r="34" spans="1:38" ht="18" customHeight="1" thickBot="1">
      <c r="A34" s="131" t="s">
        <v>57</v>
      </c>
      <c r="B34" s="244" t="s">
        <v>147</v>
      </c>
      <c r="C34" s="245" t="s">
        <v>69</v>
      </c>
      <c r="D34" s="117"/>
      <c r="E34" s="474"/>
      <c r="F34" s="118"/>
      <c r="G34" s="476"/>
      <c r="H34" s="119"/>
      <c r="I34" s="226"/>
      <c r="J34" s="227"/>
      <c r="K34" s="228"/>
      <c r="L34" s="246"/>
      <c r="M34" s="247"/>
      <c r="N34" s="248"/>
      <c r="O34" s="249" t="e">
        <f>(#REF!+#REF!+#REF!+#REF!)/4</f>
        <v>#REF!</v>
      </c>
      <c r="P34" s="250" t="e">
        <f>O34/#REF!*100</f>
        <v>#REF!</v>
      </c>
      <c r="Q34" s="248"/>
      <c r="R34" s="249" t="e">
        <f>(#REF!+#REF!*3)/4</f>
        <v>#REF!</v>
      </c>
      <c r="S34" s="251" t="e">
        <f>R34/O34*100</f>
        <v>#REF!</v>
      </c>
      <c r="T34" s="252"/>
      <c r="U34" s="236">
        <f>X34/1.18</f>
        <v>2169.4915254237289</v>
      </c>
      <c r="V34" s="253" t="e">
        <f>U34/R34*100</f>
        <v>#REF!</v>
      </c>
      <c r="W34" s="479"/>
      <c r="X34" s="254">
        <v>2560</v>
      </c>
      <c r="Y34" s="255">
        <f>Z34/1.18</f>
        <v>2169.4915254237289</v>
      </c>
      <c r="Z34" s="254">
        <v>2560</v>
      </c>
      <c r="AA34" s="255">
        <v>2603</v>
      </c>
      <c r="AB34" s="254">
        <v>3072</v>
      </c>
      <c r="AC34" s="255">
        <v>2603</v>
      </c>
      <c r="AD34" s="256">
        <v>3072</v>
      </c>
      <c r="AE34" s="468"/>
      <c r="AF34" s="255">
        <v>2603</v>
      </c>
      <c r="AG34" s="256">
        <v>3072</v>
      </c>
      <c r="AH34" s="255">
        <v>2603</v>
      </c>
      <c r="AI34" s="256">
        <v>3072</v>
      </c>
      <c r="AJ34" s="255">
        <f>AK34/1.18</f>
        <v>3008.4745762711864</v>
      </c>
      <c r="AK34" s="254">
        <v>3550</v>
      </c>
      <c r="AL34" s="468"/>
    </row>
    <row r="35" spans="1:38" ht="16.5" hidden="1" customHeight="1">
      <c r="A35" s="257"/>
      <c r="B35" s="258"/>
      <c r="C35" s="245" t="s">
        <v>70</v>
      </c>
      <c r="D35" s="259"/>
      <c r="E35" s="474"/>
      <c r="F35" s="118"/>
      <c r="G35" s="476"/>
      <c r="H35" s="119"/>
      <c r="I35" s="226"/>
      <c r="J35" s="227"/>
      <c r="K35" s="227"/>
      <c r="L35" s="260"/>
      <c r="M35" s="261"/>
      <c r="N35" s="261"/>
      <c r="O35" s="262"/>
      <c r="P35" s="263"/>
      <c r="Q35" s="264"/>
      <c r="R35" s="265"/>
      <c r="S35" s="265"/>
      <c r="T35" s="265"/>
      <c r="U35" s="266"/>
      <c r="V35" s="266"/>
      <c r="W35" s="266"/>
      <c r="X35" s="266"/>
      <c r="Y35" s="267"/>
      <c r="Z35" s="266"/>
      <c r="AA35" s="267"/>
      <c r="AB35" s="266"/>
      <c r="AC35" s="267"/>
      <c r="AD35" s="266"/>
      <c r="AE35" s="268"/>
      <c r="AF35" s="267"/>
      <c r="AG35" s="266"/>
      <c r="AH35" s="267"/>
      <c r="AI35" s="266"/>
      <c r="AJ35" s="267"/>
      <c r="AK35" s="266"/>
      <c r="AL35" s="268"/>
    </row>
    <row r="36" spans="1:38" ht="16.5" hidden="1" customHeight="1" thickBot="1">
      <c r="A36" s="269" t="s">
        <v>57</v>
      </c>
      <c r="B36" s="270" t="s">
        <v>71</v>
      </c>
      <c r="C36" s="245" t="s">
        <v>72</v>
      </c>
      <c r="D36" s="271">
        <v>13.38</v>
      </c>
      <c r="E36" s="475"/>
      <c r="F36" s="273">
        <v>13.38</v>
      </c>
      <c r="G36" s="477"/>
      <c r="H36" s="275">
        <f>F36/D36*100</f>
        <v>100</v>
      </c>
      <c r="I36" s="276"/>
      <c r="J36" s="277"/>
      <c r="K36" s="277"/>
      <c r="L36" s="277"/>
      <c r="M36" s="277"/>
      <c r="N36" s="277"/>
      <c r="O36" s="277"/>
      <c r="P36" s="277"/>
      <c r="Q36" s="248"/>
      <c r="R36" s="278"/>
      <c r="S36" s="278"/>
      <c r="T36" s="278"/>
      <c r="U36" s="279"/>
      <c r="V36" s="279"/>
      <c r="W36" s="279"/>
      <c r="X36" s="279"/>
      <c r="Y36" s="280"/>
      <c r="Z36" s="279"/>
      <c r="AA36" s="280"/>
      <c r="AB36" s="279"/>
      <c r="AC36" s="280"/>
      <c r="AD36" s="279"/>
      <c r="AE36" s="281"/>
      <c r="AF36" s="280"/>
      <c r="AG36" s="279"/>
      <c r="AH36" s="280"/>
      <c r="AI36" s="279"/>
      <c r="AJ36" s="280"/>
      <c r="AK36" s="279"/>
      <c r="AL36" s="281"/>
    </row>
    <row r="37" spans="1:38" ht="16.5" hidden="1" customHeight="1">
      <c r="A37" s="282" t="s">
        <v>73</v>
      </c>
      <c r="B37" s="283" t="s">
        <v>74</v>
      </c>
      <c r="C37" s="284" t="s">
        <v>75</v>
      </c>
      <c r="D37" s="285"/>
      <c r="E37" s="107"/>
      <c r="F37" s="285"/>
      <c r="G37" s="286"/>
      <c r="H37" s="104"/>
      <c r="I37" s="287"/>
      <c r="U37" s="288"/>
      <c r="V37" s="288"/>
      <c r="W37" s="288"/>
      <c r="X37" s="288"/>
      <c r="Y37" s="289"/>
      <c r="Z37" s="288"/>
      <c r="AA37" s="289"/>
      <c r="AB37" s="288"/>
      <c r="AC37" s="289"/>
      <c r="AD37" s="288"/>
      <c r="AE37" s="268"/>
      <c r="AF37" s="289"/>
      <c r="AG37" s="288"/>
      <c r="AH37" s="289"/>
      <c r="AI37" s="288"/>
      <c r="AJ37" s="289"/>
      <c r="AK37" s="288"/>
      <c r="AL37" s="268"/>
    </row>
    <row r="38" spans="1:38" ht="31.5" hidden="1" customHeight="1">
      <c r="A38" s="290" t="s">
        <v>67</v>
      </c>
      <c r="B38" s="291" t="s">
        <v>76</v>
      </c>
      <c r="C38" s="245" t="s">
        <v>77</v>
      </c>
      <c r="D38" s="292">
        <v>6.53</v>
      </c>
      <c r="E38" s="450" t="s">
        <v>78</v>
      </c>
      <c r="F38" s="292">
        <f>F39+F40</f>
        <v>6.57</v>
      </c>
      <c r="G38" s="453" t="s">
        <v>79</v>
      </c>
      <c r="H38" s="293">
        <f t="shared" ref="H38:H44" si="9">F38/D38*100</f>
        <v>100.61255742725881</v>
      </c>
      <c r="I38" s="287"/>
      <c r="P38" s="294"/>
      <c r="U38" s="288"/>
      <c r="V38" s="288"/>
      <c r="W38" s="288"/>
      <c r="X38" s="288"/>
      <c r="Y38" s="289"/>
      <c r="Z38" s="288"/>
      <c r="AA38" s="289"/>
      <c r="AB38" s="288"/>
      <c r="AC38" s="289"/>
      <c r="AD38" s="288"/>
      <c r="AE38" s="268"/>
      <c r="AF38" s="289"/>
      <c r="AG38" s="288"/>
      <c r="AH38" s="289"/>
      <c r="AI38" s="288"/>
      <c r="AJ38" s="289"/>
      <c r="AK38" s="288"/>
      <c r="AL38" s="268"/>
    </row>
    <row r="39" spans="1:38" ht="16.5" hidden="1" customHeight="1">
      <c r="A39" s="290"/>
      <c r="B39" s="291" t="s">
        <v>80</v>
      </c>
      <c r="C39" s="245" t="s">
        <v>81</v>
      </c>
      <c r="D39" s="292">
        <v>3.81</v>
      </c>
      <c r="E39" s="451"/>
      <c r="F39" s="292">
        <v>3.72</v>
      </c>
      <c r="G39" s="454"/>
      <c r="H39" s="293">
        <f t="shared" si="9"/>
        <v>97.637795275590548</v>
      </c>
      <c r="I39" s="287"/>
      <c r="U39" s="288"/>
      <c r="V39" s="288"/>
      <c r="W39" s="288"/>
      <c r="X39" s="288"/>
      <c r="Y39" s="289"/>
      <c r="Z39" s="288"/>
      <c r="AA39" s="289"/>
      <c r="AB39" s="288"/>
      <c r="AC39" s="289"/>
      <c r="AD39" s="288"/>
      <c r="AE39" s="268"/>
      <c r="AF39" s="289"/>
      <c r="AG39" s="288"/>
      <c r="AH39" s="289"/>
      <c r="AI39" s="288"/>
      <c r="AJ39" s="289"/>
      <c r="AK39" s="288"/>
      <c r="AL39" s="268"/>
    </row>
    <row r="40" spans="1:38" ht="16.5" hidden="1" customHeight="1">
      <c r="A40" s="290"/>
      <c r="B40" s="291" t="s">
        <v>82</v>
      </c>
      <c r="C40" s="245" t="s">
        <v>83</v>
      </c>
      <c r="D40" s="292">
        <v>2.72</v>
      </c>
      <c r="E40" s="451"/>
      <c r="F40" s="292">
        <v>2.85</v>
      </c>
      <c r="G40" s="454"/>
      <c r="H40" s="293">
        <f t="shared" si="9"/>
        <v>104.77941176470588</v>
      </c>
      <c r="I40" s="287"/>
      <c r="U40" s="288"/>
      <c r="V40" s="288"/>
      <c r="W40" s="288"/>
      <c r="X40" s="288"/>
      <c r="Y40" s="289"/>
      <c r="Z40" s="288"/>
      <c r="AA40" s="289"/>
      <c r="AB40" s="288"/>
      <c r="AC40" s="289"/>
      <c r="AD40" s="288"/>
      <c r="AE40" s="268"/>
      <c r="AF40" s="289"/>
      <c r="AG40" s="288"/>
      <c r="AH40" s="289"/>
      <c r="AI40" s="288"/>
      <c r="AJ40" s="289"/>
      <c r="AK40" s="288"/>
      <c r="AL40" s="268"/>
    </row>
    <row r="41" spans="1:38" ht="17.25" hidden="1" customHeight="1">
      <c r="A41" s="290" t="s">
        <v>57</v>
      </c>
      <c r="B41" s="291" t="s">
        <v>84</v>
      </c>
      <c r="C41" s="245" t="s">
        <v>85</v>
      </c>
      <c r="D41" s="290">
        <v>59.51</v>
      </c>
      <c r="E41" s="451"/>
      <c r="F41" s="290">
        <v>62.09</v>
      </c>
      <c r="G41" s="454"/>
      <c r="H41" s="293">
        <f t="shared" si="9"/>
        <v>104.33540581414888</v>
      </c>
      <c r="I41" s="287"/>
      <c r="U41" s="288"/>
      <c r="V41" s="288"/>
      <c r="W41" s="288"/>
      <c r="X41" s="288"/>
      <c r="Y41" s="289"/>
      <c r="Z41" s="288"/>
      <c r="AA41" s="289"/>
      <c r="AB41" s="288"/>
      <c r="AC41" s="289"/>
      <c r="AD41" s="288"/>
      <c r="AE41" s="268"/>
      <c r="AF41" s="289"/>
      <c r="AG41" s="288"/>
      <c r="AH41" s="289"/>
      <c r="AI41" s="288"/>
      <c r="AJ41" s="289"/>
      <c r="AK41" s="288"/>
      <c r="AL41" s="268"/>
    </row>
    <row r="42" spans="1:38" ht="16.5" hidden="1" customHeight="1">
      <c r="A42" s="290"/>
      <c r="B42" s="291" t="s">
        <v>86</v>
      </c>
      <c r="C42" s="245" t="s">
        <v>87</v>
      </c>
      <c r="D42" s="290">
        <v>59.51</v>
      </c>
      <c r="E42" s="451"/>
      <c r="F42" s="290">
        <v>62.09</v>
      </c>
      <c r="G42" s="454"/>
      <c r="H42" s="293">
        <f t="shared" si="9"/>
        <v>104.33540581414888</v>
      </c>
      <c r="I42" s="287"/>
      <c r="U42" s="288"/>
      <c r="V42" s="288"/>
      <c r="W42" s="288"/>
      <c r="X42" s="288"/>
      <c r="Y42" s="289"/>
      <c r="Z42" s="288"/>
      <c r="AA42" s="289"/>
      <c r="AB42" s="288"/>
      <c r="AC42" s="289"/>
      <c r="AD42" s="288"/>
      <c r="AE42" s="268"/>
      <c r="AF42" s="289"/>
      <c r="AG42" s="288"/>
      <c r="AH42" s="289"/>
      <c r="AI42" s="288"/>
      <c r="AJ42" s="289"/>
      <c r="AK42" s="288"/>
      <c r="AL42" s="268"/>
    </row>
    <row r="43" spans="1:38" ht="15.75" hidden="1" customHeight="1">
      <c r="A43" s="290"/>
      <c r="B43" s="291" t="s">
        <v>88</v>
      </c>
      <c r="C43" s="245" t="s">
        <v>89</v>
      </c>
      <c r="D43" s="290">
        <v>59.51</v>
      </c>
      <c r="E43" s="451"/>
      <c r="F43" s="290">
        <v>62.09</v>
      </c>
      <c r="G43" s="454"/>
      <c r="H43" s="293">
        <f t="shared" si="9"/>
        <v>104.33540581414888</v>
      </c>
      <c r="I43" s="287"/>
      <c r="U43" s="288"/>
      <c r="V43" s="288"/>
      <c r="W43" s="288"/>
      <c r="X43" s="288"/>
      <c r="Y43" s="289"/>
      <c r="Z43" s="288"/>
      <c r="AA43" s="289"/>
      <c r="AB43" s="288"/>
      <c r="AC43" s="289"/>
      <c r="AD43" s="288"/>
      <c r="AE43" s="268"/>
      <c r="AF43" s="289"/>
      <c r="AG43" s="288"/>
      <c r="AH43" s="289"/>
      <c r="AI43" s="288"/>
      <c r="AJ43" s="289"/>
      <c r="AK43" s="288"/>
      <c r="AL43" s="268"/>
    </row>
    <row r="44" spans="1:38" ht="15.75" hidden="1" customHeight="1">
      <c r="A44" s="290" t="s">
        <v>90</v>
      </c>
      <c r="B44" s="291" t="s">
        <v>91</v>
      </c>
      <c r="C44" s="245" t="s">
        <v>92</v>
      </c>
      <c r="D44" s="290">
        <v>137.34</v>
      </c>
      <c r="E44" s="452"/>
      <c r="F44" s="290">
        <v>144.19999999999999</v>
      </c>
      <c r="G44" s="454"/>
      <c r="H44" s="293">
        <f t="shared" si="9"/>
        <v>104.99490316004076</v>
      </c>
      <c r="I44" s="287"/>
      <c r="U44" s="288"/>
      <c r="V44" s="288"/>
      <c r="W44" s="288"/>
      <c r="X44" s="288"/>
      <c r="Y44" s="289"/>
      <c r="Z44" s="288"/>
      <c r="AA44" s="289"/>
      <c r="AB44" s="288"/>
      <c r="AC44" s="289"/>
      <c r="AD44" s="288"/>
      <c r="AE44" s="268"/>
      <c r="AF44" s="289"/>
      <c r="AG44" s="288"/>
      <c r="AH44" s="289"/>
      <c r="AI44" s="288"/>
      <c r="AJ44" s="289"/>
      <c r="AK44" s="288"/>
      <c r="AL44" s="268"/>
    </row>
    <row r="45" spans="1:38" ht="21.75" hidden="1" customHeight="1">
      <c r="A45" s="296" t="s">
        <v>93</v>
      </c>
      <c r="B45" s="297" t="s">
        <v>94</v>
      </c>
      <c r="C45" s="245" t="s">
        <v>95</v>
      </c>
      <c r="D45" s="290"/>
      <c r="E45" s="290"/>
      <c r="F45" s="290"/>
      <c r="G45" s="454"/>
      <c r="H45" s="290"/>
      <c r="I45" s="287"/>
      <c r="U45" s="288"/>
      <c r="V45" s="288"/>
      <c r="W45" s="288"/>
      <c r="X45" s="288"/>
      <c r="Y45" s="289"/>
      <c r="Z45" s="288"/>
      <c r="AA45" s="289"/>
      <c r="AB45" s="288"/>
      <c r="AC45" s="289"/>
      <c r="AD45" s="288"/>
      <c r="AE45" s="268"/>
      <c r="AF45" s="289"/>
      <c r="AG45" s="288"/>
      <c r="AH45" s="289"/>
      <c r="AI45" s="288"/>
      <c r="AJ45" s="289"/>
      <c r="AK45" s="288"/>
      <c r="AL45" s="268"/>
    </row>
    <row r="46" spans="1:38" ht="14.25" hidden="1" customHeight="1">
      <c r="A46" s="290"/>
      <c r="B46" s="291" t="s">
        <v>96</v>
      </c>
      <c r="C46" s="245" t="s">
        <v>97</v>
      </c>
      <c r="D46" s="298" t="s">
        <v>98</v>
      </c>
      <c r="E46" s="456" t="s">
        <v>99</v>
      </c>
      <c r="F46" s="298"/>
      <c r="G46" s="454"/>
      <c r="H46" s="299">
        <v>103.5</v>
      </c>
      <c r="I46" s="287"/>
      <c r="U46" s="288"/>
      <c r="V46" s="288"/>
      <c r="W46" s="288"/>
      <c r="X46" s="288"/>
      <c r="Y46" s="289"/>
      <c r="Z46" s="288"/>
      <c r="AA46" s="289"/>
      <c r="AB46" s="288"/>
      <c r="AC46" s="289"/>
      <c r="AD46" s="288"/>
      <c r="AE46" s="268"/>
      <c r="AF46" s="289"/>
      <c r="AG46" s="288"/>
      <c r="AH46" s="289"/>
      <c r="AI46" s="288"/>
      <c r="AJ46" s="289"/>
      <c r="AK46" s="288"/>
      <c r="AL46" s="268"/>
    </row>
    <row r="47" spans="1:38" ht="15" hidden="1" customHeight="1">
      <c r="A47" s="290"/>
      <c r="B47" s="291" t="s">
        <v>100</v>
      </c>
      <c r="C47" s="245" t="s">
        <v>101</v>
      </c>
      <c r="D47" s="300" t="s">
        <v>102</v>
      </c>
      <c r="E47" s="457"/>
      <c r="F47" s="300"/>
      <c r="G47" s="454"/>
      <c r="H47" s="299"/>
      <c r="I47" s="287"/>
      <c r="U47" s="288"/>
      <c r="V47" s="288"/>
      <c r="W47" s="288"/>
      <c r="X47" s="288"/>
      <c r="Y47" s="289"/>
      <c r="Z47" s="288"/>
      <c r="AA47" s="289"/>
      <c r="AB47" s="288"/>
      <c r="AC47" s="289"/>
      <c r="AD47" s="288"/>
      <c r="AE47" s="268"/>
      <c r="AF47" s="289"/>
      <c r="AG47" s="288"/>
      <c r="AH47" s="289"/>
      <c r="AI47" s="288"/>
      <c r="AJ47" s="289"/>
      <c r="AK47" s="288"/>
      <c r="AL47" s="268"/>
    </row>
    <row r="48" spans="1:38" ht="15" hidden="1" customHeight="1">
      <c r="A48" s="290"/>
      <c r="B48" s="291" t="s">
        <v>103</v>
      </c>
      <c r="C48" s="245" t="s">
        <v>104</v>
      </c>
      <c r="D48" s="300" t="s">
        <v>105</v>
      </c>
      <c r="E48" s="458"/>
      <c r="F48" s="300"/>
      <c r="G48" s="454"/>
      <c r="H48" s="299"/>
      <c r="I48" s="287"/>
      <c r="U48" s="288"/>
      <c r="V48" s="288"/>
      <c r="W48" s="288"/>
      <c r="X48" s="288"/>
      <c r="Y48" s="289"/>
      <c r="Z48" s="288"/>
      <c r="AA48" s="289"/>
      <c r="AB48" s="288"/>
      <c r="AC48" s="289"/>
      <c r="AD48" s="288"/>
      <c r="AE48" s="268"/>
      <c r="AF48" s="289"/>
      <c r="AG48" s="288"/>
      <c r="AH48" s="289"/>
      <c r="AI48" s="288"/>
      <c r="AJ48" s="289"/>
      <c r="AK48" s="288"/>
      <c r="AL48" s="268"/>
    </row>
    <row r="49" spans="1:38" ht="15" hidden="1" customHeight="1">
      <c r="A49" s="290"/>
      <c r="B49" s="291"/>
      <c r="C49" s="245" t="s">
        <v>106</v>
      </c>
      <c r="D49" s="300"/>
      <c r="E49" s="301"/>
      <c r="F49" s="300"/>
      <c r="G49" s="454"/>
      <c r="H49" s="299"/>
      <c r="I49" s="287"/>
      <c r="U49" s="288"/>
      <c r="V49" s="288"/>
      <c r="W49" s="288"/>
      <c r="X49" s="288"/>
      <c r="Y49" s="289"/>
      <c r="Z49" s="288"/>
      <c r="AA49" s="289"/>
      <c r="AB49" s="288"/>
      <c r="AC49" s="289"/>
      <c r="AD49" s="288"/>
      <c r="AE49" s="268"/>
      <c r="AF49" s="289"/>
      <c r="AG49" s="288"/>
      <c r="AH49" s="289"/>
      <c r="AI49" s="288"/>
      <c r="AJ49" s="289"/>
      <c r="AK49" s="288"/>
      <c r="AL49" s="268"/>
    </row>
    <row r="50" spans="1:38" ht="16.5" hidden="1" customHeight="1" thickBot="1">
      <c r="A50" s="296">
        <v>10</v>
      </c>
      <c r="B50" s="297" t="s">
        <v>94</v>
      </c>
      <c r="C50" s="245" t="s">
        <v>107</v>
      </c>
      <c r="D50" s="290"/>
      <c r="E50" s="290"/>
      <c r="F50" s="290"/>
      <c r="G50" s="454"/>
      <c r="H50" s="290"/>
      <c r="I50" s="287"/>
      <c r="U50" s="288"/>
      <c r="V50" s="288"/>
      <c r="W50" s="288"/>
      <c r="X50" s="288"/>
      <c r="Y50" s="289"/>
      <c r="Z50" s="288"/>
      <c r="AA50" s="289"/>
      <c r="AB50" s="288"/>
      <c r="AC50" s="289"/>
      <c r="AD50" s="288"/>
      <c r="AE50" s="268"/>
      <c r="AF50" s="289"/>
      <c r="AG50" s="288"/>
      <c r="AH50" s="289"/>
      <c r="AI50" s="288"/>
      <c r="AJ50" s="289"/>
      <c r="AK50" s="288"/>
      <c r="AL50" s="268"/>
    </row>
    <row r="51" spans="1:38" ht="16.5" hidden="1" customHeight="1" thickBot="1">
      <c r="A51" s="290" t="s">
        <v>67</v>
      </c>
      <c r="B51" s="291" t="s">
        <v>108</v>
      </c>
      <c r="C51" s="245" t="s">
        <v>109</v>
      </c>
      <c r="D51" s="298" t="s">
        <v>98</v>
      </c>
      <c r="E51" s="456" t="s">
        <v>99</v>
      </c>
      <c r="F51" s="298"/>
      <c r="G51" s="454"/>
      <c r="H51" s="299">
        <v>103.5</v>
      </c>
      <c r="I51" s="287"/>
      <c r="U51" s="288"/>
      <c r="V51" s="288"/>
      <c r="W51" s="288"/>
      <c r="X51" s="288"/>
      <c r="Y51" s="289"/>
      <c r="Z51" s="288"/>
      <c r="AA51" s="289"/>
      <c r="AB51" s="288"/>
      <c r="AC51" s="289"/>
      <c r="AD51" s="288"/>
      <c r="AE51" s="268"/>
      <c r="AF51" s="289"/>
      <c r="AG51" s="288"/>
      <c r="AH51" s="289"/>
      <c r="AI51" s="288"/>
      <c r="AJ51" s="289"/>
      <c r="AK51" s="288"/>
      <c r="AL51" s="268"/>
    </row>
    <row r="52" spans="1:38" ht="32.25" hidden="1" customHeight="1" thickBot="1">
      <c r="A52" s="290"/>
      <c r="B52" s="291" t="s">
        <v>110</v>
      </c>
      <c r="C52" s="245" t="s">
        <v>111</v>
      </c>
      <c r="D52" s="298"/>
      <c r="E52" s="457"/>
      <c r="F52" s="298"/>
      <c r="G52" s="454"/>
      <c r="H52" s="299"/>
      <c r="I52" s="287"/>
      <c r="U52" s="288"/>
      <c r="V52" s="288"/>
      <c r="W52" s="288"/>
      <c r="X52" s="288"/>
      <c r="Y52" s="289"/>
      <c r="Z52" s="288"/>
      <c r="AA52" s="289"/>
      <c r="AB52" s="288"/>
      <c r="AC52" s="289"/>
      <c r="AD52" s="288"/>
      <c r="AE52" s="268"/>
      <c r="AF52" s="289"/>
      <c r="AG52" s="288"/>
      <c r="AH52" s="289"/>
      <c r="AI52" s="288"/>
      <c r="AJ52" s="289"/>
      <c r="AK52" s="288"/>
      <c r="AL52" s="268"/>
    </row>
    <row r="53" spans="1:38" ht="16.5" hidden="1" customHeight="1" thickBot="1">
      <c r="A53" s="290" t="s">
        <v>57</v>
      </c>
      <c r="B53" s="291" t="s">
        <v>112</v>
      </c>
      <c r="C53" s="245" t="s">
        <v>113</v>
      </c>
      <c r="D53" s="300" t="s">
        <v>102</v>
      </c>
      <c r="E53" s="457"/>
      <c r="F53" s="300"/>
      <c r="G53" s="454"/>
      <c r="H53" s="299"/>
      <c r="I53" s="287"/>
      <c r="U53" s="288"/>
      <c r="V53" s="288"/>
      <c r="W53" s="288"/>
      <c r="X53" s="288"/>
      <c r="Y53" s="289"/>
      <c r="Z53" s="288"/>
      <c r="AA53" s="289"/>
      <c r="AB53" s="288"/>
      <c r="AC53" s="289"/>
      <c r="AD53" s="288"/>
      <c r="AE53" s="268"/>
      <c r="AF53" s="289"/>
      <c r="AG53" s="288"/>
      <c r="AH53" s="289"/>
      <c r="AI53" s="288"/>
      <c r="AJ53" s="289"/>
      <c r="AK53" s="288"/>
      <c r="AL53" s="268"/>
    </row>
    <row r="54" spans="1:38" ht="32.25" hidden="1" customHeight="1" thickBot="1">
      <c r="A54" s="290"/>
      <c r="B54" s="291" t="s">
        <v>110</v>
      </c>
      <c r="C54" s="245" t="s">
        <v>114</v>
      </c>
      <c r="D54" s="300" t="s">
        <v>105</v>
      </c>
      <c r="E54" s="458"/>
      <c r="F54" s="300"/>
      <c r="G54" s="455"/>
      <c r="H54" s="299"/>
      <c r="I54" s="287"/>
      <c r="U54" s="288"/>
      <c r="V54" s="288"/>
      <c r="W54" s="288"/>
      <c r="X54" s="288"/>
      <c r="Y54" s="289"/>
      <c r="Z54" s="288"/>
      <c r="AA54" s="289"/>
      <c r="AB54" s="288"/>
      <c r="AC54" s="289"/>
      <c r="AD54" s="288"/>
      <c r="AE54" s="268"/>
      <c r="AF54" s="289"/>
      <c r="AG54" s="288"/>
      <c r="AH54" s="289"/>
      <c r="AI54" s="288"/>
      <c r="AJ54" s="289"/>
      <c r="AK54" s="288"/>
      <c r="AL54" s="268"/>
    </row>
    <row r="55" spans="1:38" ht="15.75" hidden="1" customHeight="1">
      <c r="C55" s="223" t="s">
        <v>115</v>
      </c>
      <c r="H55" s="287"/>
      <c r="I55" s="287"/>
      <c r="U55" s="288"/>
      <c r="V55" s="288"/>
      <c r="W55" s="288"/>
      <c r="X55" s="288"/>
      <c r="Y55" s="289"/>
      <c r="Z55" s="288"/>
      <c r="AA55" s="289"/>
      <c r="AB55" s="288"/>
      <c r="AC55" s="289"/>
      <c r="AD55" s="288"/>
      <c r="AE55" s="268"/>
      <c r="AF55" s="289"/>
      <c r="AG55" s="288"/>
      <c r="AH55" s="289"/>
      <c r="AI55" s="288"/>
      <c r="AJ55" s="289"/>
      <c r="AK55" s="288"/>
      <c r="AL55" s="268"/>
    </row>
    <row r="56" spans="1:38" ht="49.5" customHeight="1" thickBot="1">
      <c r="A56" s="137" t="s">
        <v>116</v>
      </c>
      <c r="B56" s="302" t="s">
        <v>117</v>
      </c>
      <c r="C56" s="303" t="s">
        <v>118</v>
      </c>
      <c r="D56" s="304"/>
      <c r="E56" s="304"/>
      <c r="F56" s="304"/>
      <c r="G56" s="304"/>
      <c r="H56" s="305"/>
      <c r="I56" s="305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6">
        <f>X56/1.18</f>
        <v>0.50847457627118642</v>
      </c>
      <c r="V56" s="306"/>
      <c r="W56" s="306"/>
      <c r="X56" s="307">
        <v>0.6</v>
      </c>
      <c r="Y56" s="308">
        <f>Z56/1.18</f>
        <v>0.50847457627118642</v>
      </c>
      <c r="Z56" s="309">
        <v>0.6</v>
      </c>
      <c r="AA56" s="308">
        <f>AB56/1.18</f>
        <v>0.5423728813559322</v>
      </c>
      <c r="AB56" s="309">
        <v>0.64</v>
      </c>
      <c r="AC56" s="308">
        <f>AD56/1.18</f>
        <v>0.55084745762711873</v>
      </c>
      <c r="AD56" s="309">
        <v>0.65</v>
      </c>
      <c r="AE56" s="310" t="s">
        <v>119</v>
      </c>
      <c r="AF56" s="308">
        <f>AG56/1.18</f>
        <v>0.55084745762711873</v>
      </c>
      <c r="AG56" s="309">
        <v>0.65</v>
      </c>
      <c r="AH56" s="308">
        <f>AI56/1.18</f>
        <v>0.55084745762711873</v>
      </c>
      <c r="AI56" s="309">
        <v>0.65</v>
      </c>
      <c r="AJ56" s="308">
        <f>AK56/1.18</f>
        <v>0.5847457627118644</v>
      </c>
      <c r="AK56" s="309">
        <v>0.69</v>
      </c>
      <c r="AL56" s="49" t="s">
        <v>148</v>
      </c>
    </row>
    <row r="57" spans="1:38">
      <c r="A57" s="459" t="s">
        <v>120</v>
      </c>
      <c r="B57" s="311" t="s">
        <v>121</v>
      </c>
      <c r="C57" s="205"/>
      <c r="D57" s="312"/>
      <c r="E57" s="227"/>
      <c r="F57" s="227"/>
      <c r="G57" s="227"/>
      <c r="H57" s="226"/>
      <c r="I57" s="226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313"/>
      <c r="V57" s="313"/>
      <c r="W57" s="313"/>
      <c r="X57" s="313"/>
      <c r="Y57" s="314"/>
      <c r="Z57" s="313"/>
      <c r="AA57" s="314"/>
      <c r="AB57" s="313"/>
      <c r="AC57" s="314"/>
      <c r="AD57" s="313"/>
      <c r="AE57" s="462" t="s">
        <v>122</v>
      </c>
      <c r="AF57" s="315"/>
      <c r="AG57" s="316"/>
      <c r="AH57" s="315"/>
      <c r="AI57" s="316"/>
      <c r="AJ57" s="315"/>
      <c r="AK57" s="316"/>
      <c r="AL57" s="435" t="s">
        <v>149</v>
      </c>
    </row>
    <row r="58" spans="1:38">
      <c r="A58" s="460"/>
      <c r="B58" s="318" t="s">
        <v>45</v>
      </c>
      <c r="C58" s="319" t="s">
        <v>69</v>
      </c>
      <c r="D58" s="312"/>
      <c r="E58" s="227"/>
      <c r="F58" s="227"/>
      <c r="G58" s="227"/>
      <c r="H58" s="226"/>
      <c r="I58" s="226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313"/>
      <c r="V58" s="313"/>
      <c r="W58" s="313"/>
      <c r="X58" s="320"/>
      <c r="Y58" s="314"/>
      <c r="Z58" s="313"/>
      <c r="AA58" s="314"/>
      <c r="AB58" s="313"/>
      <c r="AC58" s="314"/>
      <c r="AD58" s="313"/>
      <c r="AE58" s="462"/>
      <c r="AF58" s="321"/>
      <c r="AG58" s="322"/>
      <c r="AH58" s="321"/>
      <c r="AI58" s="322"/>
      <c r="AJ58" s="321"/>
      <c r="AK58" s="322"/>
      <c r="AL58" s="436"/>
    </row>
    <row r="59" spans="1:38">
      <c r="A59" s="460"/>
      <c r="B59" s="323" t="s">
        <v>123</v>
      </c>
      <c r="C59" s="319" t="s">
        <v>69</v>
      </c>
      <c r="D59" s="312"/>
      <c r="E59" s="227"/>
      <c r="F59" s="227"/>
      <c r="G59" s="227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313">
        <v>78.09</v>
      </c>
      <c r="V59" s="313"/>
      <c r="W59" s="313"/>
      <c r="X59" s="320">
        <f>U59*1.18</f>
        <v>92.146199999999993</v>
      </c>
      <c r="Y59" s="314">
        <v>78.09</v>
      </c>
      <c r="Z59" s="320">
        <f>Y59*1.18</f>
        <v>92.146199999999993</v>
      </c>
      <c r="AA59" s="314">
        <v>89.8</v>
      </c>
      <c r="AB59" s="313">
        <f>AA59*1.18</f>
        <v>105.96399999999998</v>
      </c>
      <c r="AC59" s="314">
        <v>89.8</v>
      </c>
      <c r="AD59" s="313">
        <f>AC59*1.18</f>
        <v>105.96399999999998</v>
      </c>
      <c r="AE59" s="462"/>
      <c r="AF59" s="321">
        <v>89.8</v>
      </c>
      <c r="AG59" s="322">
        <f>AF59*1.18</f>
        <v>105.96399999999998</v>
      </c>
      <c r="AH59" s="321">
        <v>89.8</v>
      </c>
      <c r="AI59" s="322">
        <f t="shared" ref="AI59:AI64" si="10">AH59*1.18</f>
        <v>105.96399999999998</v>
      </c>
      <c r="AJ59" s="321">
        <v>103.28</v>
      </c>
      <c r="AK59" s="322">
        <f t="shared" ref="AK59:AK64" si="11">AJ59*1.18</f>
        <v>121.87039999999999</v>
      </c>
      <c r="AL59" s="436"/>
    </row>
    <row r="60" spans="1:38">
      <c r="A60" s="460"/>
      <c r="B60" s="323" t="s">
        <v>124</v>
      </c>
      <c r="C60" s="319" t="s">
        <v>69</v>
      </c>
      <c r="D60" s="312"/>
      <c r="E60" s="227"/>
      <c r="F60" s="227"/>
      <c r="G60" s="227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313">
        <v>110.3</v>
      </c>
      <c r="V60" s="313"/>
      <c r="W60" s="313"/>
      <c r="X60" s="320">
        <f>U60*1.18</f>
        <v>130.154</v>
      </c>
      <c r="Y60" s="314">
        <v>110.3</v>
      </c>
      <c r="Z60" s="320">
        <f>Y60*1.18</f>
        <v>130.154</v>
      </c>
      <c r="AA60" s="314">
        <v>126.83</v>
      </c>
      <c r="AB60" s="313">
        <f>AA60*1.18</f>
        <v>149.65939999999998</v>
      </c>
      <c r="AC60" s="314">
        <v>126.83</v>
      </c>
      <c r="AD60" s="313">
        <f>AC60*1.18</f>
        <v>149.65939999999998</v>
      </c>
      <c r="AE60" s="462"/>
      <c r="AF60" s="321">
        <v>126.83</v>
      </c>
      <c r="AG60" s="322">
        <f>AF60*1.18</f>
        <v>149.65939999999998</v>
      </c>
      <c r="AH60" s="321">
        <v>126.83</v>
      </c>
      <c r="AI60" s="322">
        <f t="shared" si="10"/>
        <v>149.65939999999998</v>
      </c>
      <c r="AJ60" s="321">
        <v>145.87</v>
      </c>
      <c r="AK60" s="322">
        <f t="shared" si="11"/>
        <v>172.1266</v>
      </c>
      <c r="AL60" s="436"/>
    </row>
    <row r="61" spans="1:38">
      <c r="A61" s="460"/>
      <c r="B61" s="323" t="s">
        <v>125</v>
      </c>
      <c r="C61" s="319" t="s">
        <v>69</v>
      </c>
      <c r="D61" s="312"/>
      <c r="E61" s="227"/>
      <c r="F61" s="227"/>
      <c r="G61" s="227"/>
      <c r="H61" s="226"/>
      <c r="I61" s="226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313">
        <v>130.35</v>
      </c>
      <c r="V61" s="313"/>
      <c r="W61" s="313"/>
      <c r="X61" s="320">
        <f>U61*1.18</f>
        <v>153.81299999999999</v>
      </c>
      <c r="Y61" s="314">
        <v>130.35</v>
      </c>
      <c r="Z61" s="320">
        <f>Y61*1.18</f>
        <v>153.81299999999999</v>
      </c>
      <c r="AA61" s="314">
        <v>149.88999999999999</v>
      </c>
      <c r="AB61" s="313">
        <f>AA61*1.18</f>
        <v>176.87019999999998</v>
      </c>
      <c r="AC61" s="314">
        <v>149.88999999999999</v>
      </c>
      <c r="AD61" s="313">
        <f>AC61*1.18</f>
        <v>176.87019999999998</v>
      </c>
      <c r="AE61" s="462"/>
      <c r="AF61" s="321">
        <v>149.88999999999999</v>
      </c>
      <c r="AG61" s="322">
        <f>AF61*1.18</f>
        <v>176.87019999999998</v>
      </c>
      <c r="AH61" s="321">
        <v>149.88999999999999</v>
      </c>
      <c r="AI61" s="322">
        <f t="shared" si="10"/>
        <v>176.87019999999998</v>
      </c>
      <c r="AJ61" s="321">
        <v>172.39</v>
      </c>
      <c r="AK61" s="322">
        <f t="shared" si="11"/>
        <v>203.42019999999997</v>
      </c>
      <c r="AL61" s="436"/>
    </row>
    <row r="62" spans="1:38">
      <c r="A62" s="460"/>
      <c r="B62" s="323" t="s">
        <v>126</v>
      </c>
      <c r="C62" s="319" t="s">
        <v>69</v>
      </c>
      <c r="D62" s="312"/>
      <c r="E62" s="227"/>
      <c r="F62" s="227"/>
      <c r="G62" s="227"/>
      <c r="H62" s="226"/>
      <c r="I62" s="226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313"/>
      <c r="V62" s="313"/>
      <c r="W62" s="313"/>
      <c r="X62" s="320"/>
      <c r="Y62" s="314"/>
      <c r="Z62" s="320"/>
      <c r="AA62" s="314"/>
      <c r="AB62" s="313"/>
      <c r="AC62" s="314"/>
      <c r="AD62" s="313"/>
      <c r="AE62" s="462"/>
      <c r="AF62" s="321"/>
      <c r="AG62" s="322"/>
      <c r="AH62" s="321">
        <v>207.55</v>
      </c>
      <c r="AI62" s="322">
        <f t="shared" si="10"/>
        <v>244.90899999999999</v>
      </c>
      <c r="AJ62" s="321">
        <v>238.7</v>
      </c>
      <c r="AK62" s="322">
        <f t="shared" si="11"/>
        <v>281.666</v>
      </c>
      <c r="AL62" s="437"/>
    </row>
    <row r="63" spans="1:38">
      <c r="A63" s="460"/>
      <c r="B63" s="323" t="s">
        <v>127</v>
      </c>
      <c r="C63" s="319" t="s">
        <v>69</v>
      </c>
      <c r="D63" s="312"/>
      <c r="E63" s="227"/>
      <c r="F63" s="227"/>
      <c r="G63" s="227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313"/>
      <c r="V63" s="313"/>
      <c r="W63" s="313"/>
      <c r="X63" s="320"/>
      <c r="Y63" s="314"/>
      <c r="Z63" s="320"/>
      <c r="AA63" s="314"/>
      <c r="AB63" s="313"/>
      <c r="AC63" s="314"/>
      <c r="AD63" s="313"/>
      <c r="AE63" s="462"/>
      <c r="AF63" s="321"/>
      <c r="AG63" s="322"/>
      <c r="AH63" s="321">
        <v>288.27</v>
      </c>
      <c r="AI63" s="322">
        <f t="shared" si="10"/>
        <v>340.15859999999998</v>
      </c>
      <c r="AJ63" s="321">
        <v>331.54</v>
      </c>
      <c r="AK63" s="322">
        <f t="shared" si="11"/>
        <v>391.21719999999999</v>
      </c>
      <c r="AL63" s="437"/>
    </row>
    <row r="64" spans="1:38" ht="16.5" thickBot="1">
      <c r="A64" s="461"/>
      <c r="B64" s="324" t="s">
        <v>128</v>
      </c>
      <c r="C64" s="245" t="s">
        <v>69</v>
      </c>
      <c r="D64" s="312"/>
      <c r="E64" s="227"/>
      <c r="F64" s="227"/>
      <c r="G64" s="227"/>
      <c r="H64" s="226"/>
      <c r="I64" s="226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313">
        <v>153.84</v>
      </c>
      <c r="V64" s="313"/>
      <c r="W64" s="313"/>
      <c r="X64" s="320">
        <f>U64*1.18</f>
        <v>181.53119999999998</v>
      </c>
      <c r="Y64" s="314">
        <v>153.84</v>
      </c>
      <c r="Z64" s="320">
        <f>Y64*1.18</f>
        <v>181.53119999999998</v>
      </c>
      <c r="AA64" s="314">
        <v>176.92</v>
      </c>
      <c r="AB64" s="313">
        <f>AA64*1.18</f>
        <v>208.76559999999998</v>
      </c>
      <c r="AC64" s="314">
        <v>176.92</v>
      </c>
      <c r="AD64" s="313">
        <f>AC64*1.18</f>
        <v>208.76559999999998</v>
      </c>
      <c r="AE64" s="462"/>
      <c r="AF64" s="325">
        <v>176.92</v>
      </c>
      <c r="AG64" s="326">
        <f>AF64*1.18</f>
        <v>208.76559999999998</v>
      </c>
      <c r="AH64" s="325">
        <v>176.92</v>
      </c>
      <c r="AI64" s="326">
        <f t="shared" si="10"/>
        <v>208.76559999999998</v>
      </c>
      <c r="AJ64" s="325">
        <v>203.46</v>
      </c>
      <c r="AK64" s="326">
        <f t="shared" si="11"/>
        <v>240.08279999999999</v>
      </c>
      <c r="AL64" s="438"/>
    </row>
    <row r="65" spans="1:38" ht="40.5" customHeight="1">
      <c r="A65" s="327" t="s">
        <v>73</v>
      </c>
      <c r="B65" s="430" t="s">
        <v>150</v>
      </c>
      <c r="C65" s="328"/>
      <c r="D65" s="329"/>
      <c r="E65" s="330"/>
      <c r="F65" s="330"/>
      <c r="G65" s="330"/>
      <c r="H65" s="331"/>
      <c r="I65" s="331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2"/>
      <c r="U65" s="333"/>
      <c r="V65" s="334"/>
      <c r="W65" s="334"/>
      <c r="X65" s="335"/>
      <c r="Y65" s="336"/>
      <c r="Z65" s="335"/>
      <c r="AA65" s="336"/>
      <c r="AB65" s="335"/>
      <c r="AC65" s="336"/>
      <c r="AD65" s="335"/>
      <c r="AE65" s="439" t="s">
        <v>129</v>
      </c>
      <c r="AF65" s="336"/>
      <c r="AG65" s="335"/>
      <c r="AH65" s="336"/>
      <c r="AI65" s="335"/>
      <c r="AJ65" s="336"/>
      <c r="AK65" s="335"/>
      <c r="AL65" s="441" t="s">
        <v>130</v>
      </c>
    </row>
    <row r="66" spans="1:38" ht="18" customHeight="1">
      <c r="A66" s="442"/>
      <c r="B66" s="444" t="s">
        <v>131</v>
      </c>
      <c r="C66" s="343" t="s">
        <v>132</v>
      </c>
      <c r="D66" s="338"/>
      <c r="E66" s="339"/>
      <c r="F66" s="339"/>
      <c r="G66" s="339"/>
      <c r="H66" s="340"/>
      <c r="I66" s="340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41"/>
      <c r="U66" s="342">
        <f>X66/1.18</f>
        <v>20.98305084745763</v>
      </c>
      <c r="V66" s="313"/>
      <c r="W66" s="313"/>
      <c r="X66" s="344">
        <v>24.76</v>
      </c>
      <c r="Y66" s="321">
        <f>AB66/1.18</f>
        <v>20.98305084745763</v>
      </c>
      <c r="Z66" s="344">
        <v>24.76</v>
      </c>
      <c r="AA66" s="321">
        <f>AD66/1.18</f>
        <v>20.98305084745763</v>
      </c>
      <c r="AB66" s="344">
        <v>24.76</v>
      </c>
      <c r="AC66" s="321">
        <f>AD66/1.18</f>
        <v>20.98305084745763</v>
      </c>
      <c r="AD66" s="344">
        <v>24.76</v>
      </c>
      <c r="AE66" s="439"/>
      <c r="AF66" s="321">
        <f>AG66/1.18</f>
        <v>20.98305084745763</v>
      </c>
      <c r="AG66" s="344">
        <v>24.76</v>
      </c>
      <c r="AH66" s="321">
        <f>AI66/1.18</f>
        <v>20.98305084745763</v>
      </c>
      <c r="AI66" s="344">
        <v>24.76</v>
      </c>
      <c r="AJ66" s="321">
        <f>AK66/1.18</f>
        <v>20.98305084745763</v>
      </c>
      <c r="AK66" s="344">
        <v>24.76</v>
      </c>
      <c r="AL66" s="439"/>
    </row>
    <row r="67" spans="1:38" ht="31.5" customHeight="1" thickBot="1">
      <c r="A67" s="443"/>
      <c r="B67" s="445"/>
      <c r="C67" s="345" t="s">
        <v>133</v>
      </c>
      <c r="D67" s="346"/>
      <c r="E67" s="347"/>
      <c r="F67" s="347"/>
      <c r="G67" s="347"/>
      <c r="H67" s="348"/>
      <c r="I67" s="348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9"/>
      <c r="U67" s="350">
        <f>X67/1.18</f>
        <v>440.67796610169495</v>
      </c>
      <c r="V67" s="351"/>
      <c r="W67" s="351"/>
      <c r="X67" s="352">
        <v>520</v>
      </c>
      <c r="Y67" s="325">
        <f>AB67/1.18</f>
        <v>440.67796610169495</v>
      </c>
      <c r="Z67" s="352">
        <v>520</v>
      </c>
      <c r="AA67" s="325">
        <f>AD67/1.18</f>
        <v>440.67796610169495</v>
      </c>
      <c r="AB67" s="352">
        <v>520</v>
      </c>
      <c r="AC67" s="325">
        <f>AD67/1.18</f>
        <v>440.67796610169495</v>
      </c>
      <c r="AD67" s="352">
        <v>520</v>
      </c>
      <c r="AE67" s="440"/>
      <c r="AF67" s="325">
        <f>AG67/1.18</f>
        <v>440.67796610169495</v>
      </c>
      <c r="AG67" s="352">
        <v>520</v>
      </c>
      <c r="AH67" s="325">
        <f>AI67/1.18</f>
        <v>440.67796610169495</v>
      </c>
      <c r="AI67" s="352">
        <v>520</v>
      </c>
      <c r="AJ67" s="325">
        <f>AK67/1.18</f>
        <v>440.67796610169495</v>
      </c>
      <c r="AK67" s="352">
        <v>520</v>
      </c>
      <c r="AL67" s="440"/>
    </row>
    <row r="68" spans="1:38" hidden="1">
      <c r="A68" s="446"/>
      <c r="B68" s="448" t="s">
        <v>134</v>
      </c>
      <c r="C68" s="328" t="s">
        <v>132</v>
      </c>
      <c r="D68" s="329"/>
      <c r="E68" s="330"/>
      <c r="F68" s="330"/>
      <c r="G68" s="330"/>
      <c r="H68" s="331"/>
      <c r="I68" s="331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2"/>
      <c r="U68" s="353"/>
      <c r="V68" s="354"/>
      <c r="W68" s="354"/>
      <c r="X68" s="355">
        <v>16.95</v>
      </c>
      <c r="Y68" s="356"/>
      <c r="Z68" s="357">
        <v>16.95</v>
      </c>
      <c r="AA68" s="353"/>
      <c r="AB68" s="355">
        <v>16.95</v>
      </c>
      <c r="AC68" s="356"/>
      <c r="AD68" s="357">
        <v>16.95</v>
      </c>
      <c r="AE68" s="358"/>
      <c r="AF68" s="359"/>
      <c r="AG68" s="359"/>
    </row>
    <row r="69" spans="1:38" hidden="1">
      <c r="A69" s="447"/>
      <c r="B69" s="449"/>
      <c r="C69" s="337" t="s">
        <v>135</v>
      </c>
      <c r="D69" s="338"/>
      <c r="E69" s="339"/>
      <c r="F69" s="339"/>
      <c r="G69" s="339"/>
      <c r="H69" s="340"/>
      <c r="I69" s="340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41"/>
      <c r="U69" s="360"/>
      <c r="V69" s="361"/>
      <c r="W69" s="361"/>
      <c r="X69" s="362">
        <v>356</v>
      </c>
      <c r="Y69" s="363"/>
      <c r="Z69" s="364">
        <v>356</v>
      </c>
      <c r="AA69" s="360"/>
      <c r="AB69" s="362">
        <v>356</v>
      </c>
      <c r="AC69" s="363"/>
      <c r="AD69" s="364">
        <v>356</v>
      </c>
      <c r="AE69" s="358"/>
      <c r="AF69" s="359"/>
      <c r="AG69" s="359"/>
    </row>
    <row r="70" spans="1:38" hidden="1">
      <c r="A70" s="431" t="s">
        <v>57</v>
      </c>
      <c r="B70" s="433" t="s">
        <v>136</v>
      </c>
      <c r="C70" s="337" t="s">
        <v>132</v>
      </c>
      <c r="D70" s="365"/>
      <c r="E70" s="365"/>
      <c r="F70" s="365"/>
      <c r="G70" s="365"/>
      <c r="H70" s="366"/>
      <c r="I70" s="366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0"/>
      <c r="V70" s="361"/>
      <c r="W70" s="361"/>
      <c r="X70" s="362">
        <v>24.76</v>
      </c>
      <c r="Y70" s="363"/>
      <c r="Z70" s="364">
        <v>24.76</v>
      </c>
      <c r="AA70" s="360"/>
      <c r="AB70" s="362">
        <v>24.76</v>
      </c>
      <c r="AC70" s="363"/>
      <c r="AD70" s="364">
        <v>24.76</v>
      </c>
      <c r="AE70" s="358"/>
      <c r="AF70" s="359"/>
      <c r="AG70" s="359"/>
    </row>
    <row r="71" spans="1:38" ht="16.5" hidden="1" thickBot="1">
      <c r="A71" s="432"/>
      <c r="B71" s="434"/>
      <c r="C71" s="367" t="s">
        <v>135</v>
      </c>
      <c r="D71" s="368"/>
      <c r="E71" s="368"/>
      <c r="F71" s="368"/>
      <c r="G71" s="368"/>
      <c r="H71" s="369"/>
      <c r="I71" s="369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70"/>
      <c r="V71" s="371"/>
      <c r="W71" s="371"/>
      <c r="X71" s="372"/>
      <c r="Y71" s="373"/>
      <c r="Z71" s="374"/>
      <c r="AA71" s="370"/>
      <c r="AB71" s="375"/>
      <c r="AC71" s="373"/>
      <c r="AD71" s="375"/>
      <c r="AE71" s="376"/>
      <c r="AF71" s="359"/>
      <c r="AG71" s="359"/>
    </row>
    <row r="72" spans="1:38">
      <c r="H72" s="287"/>
      <c r="I72" s="28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</row>
    <row r="73" spans="1:38">
      <c r="B73" s="2" t="s">
        <v>151</v>
      </c>
      <c r="H73" s="287"/>
      <c r="I73" s="287"/>
      <c r="AI73" s="2" t="s">
        <v>152</v>
      </c>
    </row>
    <row r="74" spans="1:38" ht="18.75">
      <c r="C74" s="378"/>
      <c r="H74" s="287"/>
      <c r="I74" s="287"/>
      <c r="AA74" s="378"/>
    </row>
    <row r="75" spans="1:38">
      <c r="H75" s="287"/>
      <c r="I75" s="287"/>
    </row>
    <row r="76" spans="1:38">
      <c r="H76" s="287"/>
      <c r="I76" s="287"/>
    </row>
    <row r="77" spans="1:38">
      <c r="H77" s="287"/>
      <c r="I77" s="287"/>
    </row>
    <row r="78" spans="1:38">
      <c r="H78" s="287"/>
      <c r="I78" s="287"/>
    </row>
    <row r="79" spans="1:38">
      <c r="H79" s="287"/>
      <c r="I79" s="287"/>
    </row>
    <row r="80" spans="1:38">
      <c r="H80" s="287"/>
      <c r="I80" s="287"/>
    </row>
    <row r="81" spans="8:9">
      <c r="H81" s="287"/>
      <c r="I81" s="287"/>
    </row>
    <row r="82" spans="8:9">
      <c r="H82" s="287"/>
      <c r="I82" s="287"/>
    </row>
    <row r="83" spans="8:9">
      <c r="H83" s="287"/>
      <c r="I83" s="287"/>
    </row>
    <row r="84" spans="8:9">
      <c r="H84" s="287"/>
      <c r="I84" s="287"/>
    </row>
    <row r="85" spans="8:9">
      <c r="H85" s="287"/>
      <c r="I85" s="287"/>
    </row>
    <row r="86" spans="8:9">
      <c r="H86" s="287"/>
      <c r="I86" s="287"/>
    </row>
    <row r="87" spans="8:9">
      <c r="H87" s="287"/>
      <c r="I87" s="287"/>
    </row>
    <row r="88" spans="8:9">
      <c r="H88" s="287"/>
      <c r="I88" s="287"/>
    </row>
    <row r="89" spans="8:9">
      <c r="H89" s="287"/>
      <c r="I89" s="287"/>
    </row>
    <row r="90" spans="8:9">
      <c r="H90" s="287"/>
      <c r="I90" s="287"/>
    </row>
    <row r="91" spans="8:9">
      <c r="H91" s="287"/>
      <c r="I91" s="287"/>
    </row>
    <row r="92" spans="8:9">
      <c r="H92" s="287"/>
      <c r="I92" s="287"/>
    </row>
    <row r="93" spans="8:9">
      <c r="H93" s="287"/>
      <c r="I93" s="287"/>
    </row>
    <row r="94" spans="8:9">
      <c r="H94" s="287"/>
      <c r="I94" s="287"/>
    </row>
    <row r="95" spans="8:9">
      <c r="H95" s="287"/>
      <c r="I95" s="287"/>
    </row>
    <row r="96" spans="8:9">
      <c r="H96" s="287"/>
      <c r="I96" s="287"/>
    </row>
    <row r="97" spans="8:9">
      <c r="H97" s="287"/>
      <c r="I97" s="287"/>
    </row>
    <row r="98" spans="8:9">
      <c r="H98" s="287"/>
      <c r="I98" s="287"/>
    </row>
    <row r="99" spans="8:9">
      <c r="H99" s="287"/>
      <c r="I99" s="287"/>
    </row>
    <row r="100" spans="8:9">
      <c r="H100" s="287"/>
      <c r="I100" s="287"/>
    </row>
    <row r="101" spans="8:9">
      <c r="H101" s="287"/>
      <c r="I101" s="287"/>
    </row>
    <row r="102" spans="8:9">
      <c r="H102" s="287"/>
      <c r="I102" s="287"/>
    </row>
    <row r="103" spans="8:9">
      <c r="H103" s="287"/>
      <c r="I103" s="287"/>
    </row>
    <row r="104" spans="8:9">
      <c r="H104" s="287"/>
      <c r="I104" s="287"/>
    </row>
    <row r="105" spans="8:9">
      <c r="H105" s="287"/>
      <c r="I105" s="287"/>
    </row>
    <row r="106" spans="8:9">
      <c r="H106" s="287"/>
      <c r="I106" s="287"/>
    </row>
    <row r="107" spans="8:9">
      <c r="H107" s="287"/>
      <c r="I107" s="287"/>
    </row>
    <row r="108" spans="8:9">
      <c r="H108" s="287"/>
      <c r="I108" s="287"/>
    </row>
    <row r="109" spans="8:9">
      <c r="H109" s="287"/>
      <c r="I109" s="287"/>
    </row>
    <row r="110" spans="8:9">
      <c r="H110" s="287"/>
      <c r="I110" s="287"/>
    </row>
    <row r="111" spans="8:9">
      <c r="H111" s="287"/>
      <c r="I111" s="287"/>
    </row>
    <row r="112" spans="8:9">
      <c r="H112" s="287"/>
      <c r="I112" s="287"/>
    </row>
    <row r="113" spans="8:9">
      <c r="H113" s="287"/>
      <c r="I113" s="287"/>
    </row>
    <row r="114" spans="8:9">
      <c r="H114" s="287"/>
      <c r="I114" s="287"/>
    </row>
    <row r="115" spans="8:9">
      <c r="H115" s="287"/>
      <c r="I115" s="287"/>
    </row>
    <row r="116" spans="8:9">
      <c r="H116" s="287"/>
      <c r="I116" s="287"/>
    </row>
    <row r="117" spans="8:9">
      <c r="H117" s="287"/>
      <c r="I117" s="287"/>
    </row>
    <row r="118" spans="8:9">
      <c r="H118" s="287"/>
      <c r="I118" s="287"/>
    </row>
    <row r="119" spans="8:9">
      <c r="H119" s="287"/>
      <c r="I119" s="287"/>
    </row>
    <row r="120" spans="8:9">
      <c r="H120" s="287"/>
      <c r="I120" s="287"/>
    </row>
    <row r="121" spans="8:9">
      <c r="H121" s="287"/>
      <c r="I121" s="287"/>
    </row>
    <row r="122" spans="8:9">
      <c r="H122" s="287"/>
      <c r="I122" s="287"/>
    </row>
    <row r="123" spans="8:9">
      <c r="H123" s="287"/>
      <c r="I123" s="287"/>
    </row>
    <row r="124" spans="8:9">
      <c r="H124" s="287"/>
      <c r="I124" s="287"/>
    </row>
    <row r="125" spans="8:9">
      <c r="H125" s="287"/>
      <c r="I125" s="287"/>
    </row>
    <row r="126" spans="8:9">
      <c r="H126" s="287"/>
      <c r="I126" s="287"/>
    </row>
    <row r="127" spans="8:9">
      <c r="H127" s="287"/>
      <c r="I127" s="287"/>
    </row>
    <row r="128" spans="8:9">
      <c r="H128" s="287"/>
      <c r="I128" s="287"/>
    </row>
    <row r="129" spans="8:9">
      <c r="H129" s="287"/>
      <c r="I129" s="287"/>
    </row>
    <row r="130" spans="8:9">
      <c r="H130" s="287"/>
      <c r="I130" s="287"/>
    </row>
    <row r="131" spans="8:9">
      <c r="H131" s="287"/>
      <c r="I131" s="287"/>
    </row>
    <row r="132" spans="8:9">
      <c r="H132" s="287"/>
      <c r="I132" s="287"/>
    </row>
    <row r="133" spans="8:9">
      <c r="H133" s="287"/>
      <c r="I133" s="287"/>
    </row>
    <row r="134" spans="8:9">
      <c r="H134" s="287"/>
      <c r="I134" s="287"/>
    </row>
    <row r="135" spans="8:9">
      <c r="H135" s="287"/>
      <c r="I135" s="287"/>
    </row>
    <row r="136" spans="8:9">
      <c r="H136" s="287"/>
      <c r="I136" s="287"/>
    </row>
    <row r="137" spans="8:9">
      <c r="H137" s="287"/>
      <c r="I137" s="287"/>
    </row>
    <row r="138" spans="8:9">
      <c r="H138" s="287"/>
      <c r="I138" s="287"/>
    </row>
    <row r="139" spans="8:9">
      <c r="H139" s="287"/>
      <c r="I139" s="287"/>
    </row>
    <row r="140" spans="8:9">
      <c r="H140" s="287"/>
      <c r="I140" s="287"/>
    </row>
    <row r="141" spans="8:9">
      <c r="H141" s="287"/>
      <c r="I141" s="287"/>
    </row>
    <row r="142" spans="8:9">
      <c r="H142" s="287"/>
      <c r="I142" s="287"/>
    </row>
    <row r="143" spans="8:9">
      <c r="H143" s="287"/>
      <c r="I143" s="287"/>
    </row>
    <row r="144" spans="8:9">
      <c r="H144" s="287"/>
      <c r="I144" s="287"/>
    </row>
    <row r="145" spans="8:9">
      <c r="H145" s="287"/>
      <c r="I145" s="287"/>
    </row>
    <row r="146" spans="8:9">
      <c r="H146" s="287"/>
      <c r="I146" s="287"/>
    </row>
    <row r="147" spans="8:9">
      <c r="H147" s="287"/>
      <c r="I147" s="287"/>
    </row>
    <row r="148" spans="8:9">
      <c r="H148" s="287"/>
      <c r="I148" s="287"/>
    </row>
    <row r="149" spans="8:9">
      <c r="H149" s="287"/>
      <c r="I149" s="287"/>
    </row>
    <row r="150" spans="8:9">
      <c r="H150" s="287"/>
      <c r="I150" s="287"/>
    </row>
    <row r="151" spans="8:9">
      <c r="H151" s="287"/>
      <c r="I151" s="287"/>
    </row>
    <row r="152" spans="8:9">
      <c r="H152" s="287"/>
      <c r="I152" s="287"/>
    </row>
    <row r="153" spans="8:9">
      <c r="H153" s="287"/>
      <c r="I153" s="287"/>
    </row>
    <row r="154" spans="8:9">
      <c r="H154" s="287"/>
      <c r="I154" s="287"/>
    </row>
    <row r="155" spans="8:9">
      <c r="H155" s="287"/>
      <c r="I155" s="287"/>
    </row>
    <row r="156" spans="8:9">
      <c r="H156" s="287"/>
      <c r="I156" s="287"/>
    </row>
    <row r="157" spans="8:9">
      <c r="H157" s="287"/>
      <c r="I157" s="287"/>
    </row>
    <row r="158" spans="8:9">
      <c r="H158" s="287"/>
      <c r="I158" s="287"/>
    </row>
    <row r="159" spans="8:9">
      <c r="H159" s="287"/>
      <c r="I159" s="287"/>
    </row>
    <row r="160" spans="8:9">
      <c r="H160" s="287"/>
      <c r="I160" s="287"/>
    </row>
    <row r="161" spans="8:9">
      <c r="H161" s="287"/>
      <c r="I161" s="287"/>
    </row>
    <row r="162" spans="8:9">
      <c r="H162" s="287"/>
      <c r="I162" s="287"/>
    </row>
    <row r="163" spans="8:9">
      <c r="H163" s="287"/>
      <c r="I163" s="287"/>
    </row>
    <row r="164" spans="8:9">
      <c r="H164" s="287"/>
      <c r="I164" s="287"/>
    </row>
    <row r="165" spans="8:9">
      <c r="H165" s="287"/>
      <c r="I165" s="287"/>
    </row>
    <row r="166" spans="8:9">
      <c r="H166" s="287"/>
      <c r="I166" s="287"/>
    </row>
    <row r="167" spans="8:9">
      <c r="H167" s="287"/>
      <c r="I167" s="287"/>
    </row>
    <row r="168" spans="8:9">
      <c r="H168" s="287"/>
      <c r="I168" s="287"/>
    </row>
    <row r="169" spans="8:9">
      <c r="H169" s="287"/>
      <c r="I169" s="287"/>
    </row>
    <row r="170" spans="8:9">
      <c r="H170" s="287"/>
      <c r="I170" s="287"/>
    </row>
    <row r="171" spans="8:9">
      <c r="H171" s="287"/>
      <c r="I171" s="287"/>
    </row>
    <row r="172" spans="8:9">
      <c r="H172" s="287"/>
      <c r="I172" s="287"/>
    </row>
    <row r="173" spans="8:9">
      <c r="H173" s="287"/>
      <c r="I173" s="287"/>
    </row>
    <row r="174" spans="8:9">
      <c r="H174" s="287"/>
      <c r="I174" s="287"/>
    </row>
    <row r="175" spans="8:9">
      <c r="H175" s="287"/>
      <c r="I175" s="287"/>
    </row>
    <row r="176" spans="8:9">
      <c r="H176" s="287"/>
      <c r="I176" s="287"/>
    </row>
    <row r="177" spans="8:9">
      <c r="H177" s="287"/>
      <c r="I177" s="287"/>
    </row>
    <row r="178" spans="8:9">
      <c r="H178" s="287"/>
      <c r="I178" s="287"/>
    </row>
    <row r="179" spans="8:9">
      <c r="H179" s="287"/>
      <c r="I179" s="287"/>
    </row>
    <row r="180" spans="8:9">
      <c r="H180" s="287"/>
      <c r="I180" s="287"/>
    </row>
    <row r="181" spans="8:9">
      <c r="H181" s="287"/>
      <c r="I181" s="287"/>
    </row>
    <row r="182" spans="8:9">
      <c r="H182" s="287"/>
      <c r="I182" s="287"/>
    </row>
    <row r="183" spans="8:9">
      <c r="H183" s="287"/>
      <c r="I183" s="287"/>
    </row>
    <row r="184" spans="8:9">
      <c r="H184" s="287"/>
      <c r="I184" s="287"/>
    </row>
    <row r="185" spans="8:9">
      <c r="H185" s="287"/>
      <c r="I185" s="287"/>
    </row>
    <row r="186" spans="8:9">
      <c r="H186" s="287"/>
      <c r="I186" s="287"/>
    </row>
    <row r="187" spans="8:9">
      <c r="H187" s="287"/>
      <c r="I187" s="287"/>
    </row>
    <row r="188" spans="8:9">
      <c r="H188" s="287"/>
      <c r="I188" s="287"/>
    </row>
    <row r="189" spans="8:9">
      <c r="H189" s="287"/>
      <c r="I189" s="287"/>
    </row>
    <row r="190" spans="8:9">
      <c r="H190" s="287"/>
      <c r="I190" s="287"/>
    </row>
    <row r="191" spans="8:9">
      <c r="H191" s="287"/>
      <c r="I191" s="287"/>
    </row>
    <row r="192" spans="8:9">
      <c r="H192" s="287"/>
      <c r="I192" s="287"/>
    </row>
    <row r="193" spans="8:9">
      <c r="H193" s="287"/>
      <c r="I193" s="287"/>
    </row>
    <row r="194" spans="8:9">
      <c r="H194" s="287"/>
      <c r="I194" s="287"/>
    </row>
    <row r="195" spans="8:9">
      <c r="H195" s="287"/>
      <c r="I195" s="287"/>
    </row>
    <row r="196" spans="8:9">
      <c r="H196" s="287"/>
      <c r="I196" s="287"/>
    </row>
    <row r="197" spans="8:9">
      <c r="H197" s="287"/>
      <c r="I197" s="287"/>
    </row>
    <row r="198" spans="8:9">
      <c r="H198" s="287"/>
      <c r="I198" s="287"/>
    </row>
    <row r="199" spans="8:9">
      <c r="H199" s="287"/>
      <c r="I199" s="287"/>
    </row>
    <row r="200" spans="8:9">
      <c r="H200" s="287"/>
      <c r="I200" s="287"/>
    </row>
    <row r="201" spans="8:9">
      <c r="H201" s="287"/>
      <c r="I201" s="287"/>
    </row>
    <row r="202" spans="8:9">
      <c r="H202" s="287"/>
      <c r="I202" s="287"/>
    </row>
    <row r="203" spans="8:9">
      <c r="H203" s="287"/>
      <c r="I203" s="287"/>
    </row>
    <row r="204" spans="8:9">
      <c r="H204" s="287"/>
      <c r="I204" s="287"/>
    </row>
    <row r="205" spans="8:9">
      <c r="H205" s="287"/>
      <c r="I205" s="287"/>
    </row>
    <row r="206" spans="8:9">
      <c r="H206" s="287"/>
      <c r="I206" s="287"/>
    </row>
    <row r="207" spans="8:9">
      <c r="H207" s="287"/>
      <c r="I207" s="287"/>
    </row>
    <row r="208" spans="8:9">
      <c r="H208" s="287"/>
      <c r="I208" s="287"/>
    </row>
    <row r="209" spans="8:9">
      <c r="H209" s="287"/>
      <c r="I209" s="287"/>
    </row>
    <row r="210" spans="8:9">
      <c r="H210" s="287"/>
      <c r="I210" s="287"/>
    </row>
    <row r="211" spans="8:9">
      <c r="H211" s="287"/>
      <c r="I211" s="287"/>
    </row>
    <row r="212" spans="8:9">
      <c r="H212" s="287"/>
      <c r="I212" s="287"/>
    </row>
    <row r="213" spans="8:9">
      <c r="H213" s="287"/>
      <c r="I213" s="287"/>
    </row>
    <row r="214" spans="8:9">
      <c r="H214" s="287"/>
      <c r="I214" s="287"/>
    </row>
    <row r="215" spans="8:9">
      <c r="H215" s="287"/>
      <c r="I215" s="287"/>
    </row>
    <row r="216" spans="8:9">
      <c r="H216" s="287"/>
      <c r="I216" s="287"/>
    </row>
    <row r="217" spans="8:9">
      <c r="H217" s="287"/>
      <c r="I217" s="287"/>
    </row>
    <row r="218" spans="8:9">
      <c r="H218" s="287"/>
      <c r="I218" s="287"/>
    </row>
    <row r="219" spans="8:9">
      <c r="H219" s="287"/>
      <c r="I219" s="287"/>
    </row>
    <row r="220" spans="8:9">
      <c r="H220" s="287"/>
      <c r="I220" s="287"/>
    </row>
    <row r="221" spans="8:9">
      <c r="H221" s="287"/>
      <c r="I221" s="287"/>
    </row>
    <row r="222" spans="8:9">
      <c r="H222" s="287"/>
      <c r="I222" s="287"/>
    </row>
    <row r="223" spans="8:9">
      <c r="H223" s="287"/>
      <c r="I223" s="287"/>
    </row>
    <row r="224" spans="8:9">
      <c r="H224" s="287"/>
      <c r="I224" s="287"/>
    </row>
    <row r="225" spans="8:9">
      <c r="H225" s="287"/>
      <c r="I225" s="287"/>
    </row>
    <row r="226" spans="8:9">
      <c r="H226" s="287"/>
      <c r="I226" s="287"/>
    </row>
    <row r="227" spans="8:9">
      <c r="H227" s="287"/>
      <c r="I227" s="287"/>
    </row>
    <row r="228" spans="8:9">
      <c r="H228" s="287"/>
      <c r="I228" s="287"/>
    </row>
    <row r="229" spans="8:9">
      <c r="H229" s="287"/>
      <c r="I229" s="287"/>
    </row>
    <row r="230" spans="8:9">
      <c r="H230" s="287"/>
      <c r="I230" s="287"/>
    </row>
    <row r="231" spans="8:9">
      <c r="H231" s="287"/>
      <c r="I231" s="287"/>
    </row>
    <row r="232" spans="8:9">
      <c r="H232" s="287"/>
      <c r="I232" s="287"/>
    </row>
    <row r="233" spans="8:9">
      <c r="H233" s="287"/>
      <c r="I233" s="287"/>
    </row>
    <row r="234" spans="8:9">
      <c r="H234" s="287"/>
      <c r="I234" s="287"/>
    </row>
    <row r="235" spans="8:9">
      <c r="H235" s="287"/>
      <c r="I235" s="287"/>
    </row>
    <row r="236" spans="8:9">
      <c r="H236" s="287"/>
      <c r="I236" s="287"/>
    </row>
    <row r="237" spans="8:9">
      <c r="H237" s="287"/>
      <c r="I237" s="287"/>
    </row>
    <row r="238" spans="8:9">
      <c r="H238" s="287"/>
      <c r="I238" s="287"/>
    </row>
    <row r="239" spans="8:9">
      <c r="H239" s="287"/>
      <c r="I239" s="287"/>
    </row>
    <row r="240" spans="8:9">
      <c r="H240" s="287"/>
      <c r="I240" s="287"/>
    </row>
    <row r="241" spans="8:9">
      <c r="H241" s="287"/>
      <c r="I241" s="287"/>
    </row>
    <row r="242" spans="8:9">
      <c r="H242" s="287"/>
      <c r="I242" s="287"/>
    </row>
    <row r="243" spans="8:9">
      <c r="H243" s="287"/>
      <c r="I243" s="287"/>
    </row>
    <row r="244" spans="8:9">
      <c r="H244" s="287"/>
      <c r="I244" s="287"/>
    </row>
    <row r="245" spans="8:9">
      <c r="H245" s="287"/>
      <c r="I245" s="287"/>
    </row>
    <row r="246" spans="8:9">
      <c r="H246" s="287"/>
      <c r="I246" s="287"/>
    </row>
    <row r="247" spans="8:9">
      <c r="H247" s="287"/>
      <c r="I247" s="287"/>
    </row>
    <row r="248" spans="8:9">
      <c r="H248" s="287"/>
      <c r="I248" s="287"/>
    </row>
    <row r="249" spans="8:9">
      <c r="H249" s="287"/>
      <c r="I249" s="287"/>
    </row>
    <row r="250" spans="8:9">
      <c r="H250" s="287"/>
      <c r="I250" s="287"/>
    </row>
    <row r="251" spans="8:9">
      <c r="H251" s="287"/>
      <c r="I251" s="287"/>
    </row>
    <row r="252" spans="8:9">
      <c r="H252" s="287"/>
      <c r="I252" s="287"/>
    </row>
    <row r="253" spans="8:9">
      <c r="H253" s="287"/>
      <c r="I253" s="287"/>
    </row>
    <row r="254" spans="8:9">
      <c r="H254" s="287"/>
      <c r="I254" s="287"/>
    </row>
    <row r="255" spans="8:9">
      <c r="H255" s="287"/>
      <c r="I255" s="287"/>
    </row>
    <row r="256" spans="8:9">
      <c r="H256" s="287"/>
      <c r="I256" s="287"/>
    </row>
    <row r="257" spans="8:9">
      <c r="H257" s="287"/>
      <c r="I257" s="287"/>
    </row>
    <row r="258" spans="8:9">
      <c r="H258" s="287"/>
      <c r="I258" s="287"/>
    </row>
    <row r="259" spans="8:9">
      <c r="H259" s="287"/>
      <c r="I259" s="287"/>
    </row>
    <row r="260" spans="8:9">
      <c r="H260" s="287"/>
      <c r="I260" s="287"/>
    </row>
    <row r="261" spans="8:9">
      <c r="H261" s="287"/>
      <c r="I261" s="287"/>
    </row>
    <row r="262" spans="8:9">
      <c r="H262" s="287"/>
      <c r="I262" s="287"/>
    </row>
    <row r="263" spans="8:9">
      <c r="H263" s="287"/>
      <c r="I263" s="287"/>
    </row>
  </sheetData>
  <mergeCells count="79">
    <mergeCell ref="B1:AK1"/>
    <mergeCell ref="B2:AK2"/>
    <mergeCell ref="A3:H3"/>
    <mergeCell ref="A4:A8"/>
    <mergeCell ref="B4:B8"/>
    <mergeCell ref="C4:C8"/>
    <mergeCell ref="D4:AL4"/>
    <mergeCell ref="D5:E5"/>
    <mergeCell ref="F5:H5"/>
    <mergeCell ref="I5:K5"/>
    <mergeCell ref="L5:N5"/>
    <mergeCell ref="O5:Q5"/>
    <mergeCell ref="R5:T5"/>
    <mergeCell ref="U5:X6"/>
    <mergeCell ref="Y5:AE5"/>
    <mergeCell ref="AH5:AL5"/>
    <mergeCell ref="Y6:Z6"/>
    <mergeCell ref="AA6:AB6"/>
    <mergeCell ref="AC6:AD6"/>
    <mergeCell ref="AE6:AE8"/>
    <mergeCell ref="AF6:AF8"/>
    <mergeCell ref="AG6:AG8"/>
    <mergeCell ref="AH6:AI6"/>
    <mergeCell ref="AJ6:AK6"/>
    <mergeCell ref="AL6:AL8"/>
    <mergeCell ref="AF5:AG5"/>
    <mergeCell ref="AL15:AL19"/>
    <mergeCell ref="AA7:AA8"/>
    <mergeCell ref="AB7:AB8"/>
    <mergeCell ref="AC7:AC8"/>
    <mergeCell ref="AD7:AD8"/>
    <mergeCell ref="AH7:AH8"/>
    <mergeCell ref="AI7:AI8"/>
    <mergeCell ref="AJ7:AJ8"/>
    <mergeCell ref="AK7:AK8"/>
    <mergeCell ref="A12:A13"/>
    <mergeCell ref="B15:B16"/>
    <mergeCell ref="AE15:AE19"/>
    <mergeCell ref="U7:U8"/>
    <mergeCell ref="V7:V8"/>
    <mergeCell ref="W7:W8"/>
    <mergeCell ref="X7:X8"/>
    <mergeCell ref="Y7:Y8"/>
    <mergeCell ref="Z7:Z8"/>
    <mergeCell ref="A20:A25"/>
    <mergeCell ref="B21:B22"/>
    <mergeCell ref="AE21:AE25"/>
    <mergeCell ref="AL21:AL25"/>
    <mergeCell ref="E28:E30"/>
    <mergeCell ref="G28:G30"/>
    <mergeCell ref="K28:K30"/>
    <mergeCell ref="N28:N30"/>
    <mergeCell ref="Q28:Q30"/>
    <mergeCell ref="T28:T30"/>
    <mergeCell ref="A32:A33"/>
    <mergeCell ref="B32:B33"/>
    <mergeCell ref="E32:E36"/>
    <mergeCell ref="G32:G36"/>
    <mergeCell ref="W32:W34"/>
    <mergeCell ref="W28:W30"/>
    <mergeCell ref="AE28:AE30"/>
    <mergeCell ref="AL28:AL30"/>
    <mergeCell ref="AE31:AE34"/>
    <mergeCell ref="AL31:AL34"/>
    <mergeCell ref="E38:E44"/>
    <mergeCell ref="G38:G54"/>
    <mergeCell ref="E46:E48"/>
    <mergeCell ref="E51:E54"/>
    <mergeCell ref="A57:A64"/>
    <mergeCell ref="A70:A71"/>
    <mergeCell ref="B70:B71"/>
    <mergeCell ref="AL57:AL64"/>
    <mergeCell ref="AE65:AE67"/>
    <mergeCell ref="AL65:AL67"/>
    <mergeCell ref="A66:A67"/>
    <mergeCell ref="B66:B67"/>
    <mergeCell ref="A68:A69"/>
    <mergeCell ref="B68:B69"/>
    <mergeCell ref="AE57:AE64"/>
  </mergeCells>
  <pageMargins left="0.62992125984251968" right="0.23622047244094491" top="0.36" bottom="0.19685039370078741" header="0.19685039370078741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2013 (с НДС)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2013-07-31T04:57:35Z</dcterms:modified>
</cp:coreProperties>
</file>